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B023D2AF-1A13-4DEE-8A30-56D23F07F002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IR88" i="4" a="1"/>
  <c r="FC27" i="2" a="1"/>
  <c r="CG232" i="4" a="1"/>
  <c r="II230" i="4" a="1"/>
  <c r="FD212" i="2" a="1"/>
  <c r="FE123" i="2" a="1"/>
  <c r="BX234" i="2" a="1"/>
  <c r="EY234" i="4" a="1"/>
  <c r="BO231" i="2" a="1"/>
  <c r="EX230" i="4" a="1"/>
  <c r="AL231" i="2" a="1"/>
  <c r="CU233" i="4" a="1"/>
  <c r="BP233" i="4" a="1"/>
  <c r="FE191" i="2" a="1"/>
  <c r="FT230" i="4" a="1"/>
  <c r="FB138" i="2" a="1"/>
  <c r="FE177" i="2" a="1"/>
  <c r="IT220" i="4" a="1"/>
  <c r="FC91" i="2" a="1"/>
  <c r="GK233" i="4" a="1"/>
  <c r="EW230" i="2" a="1"/>
  <c r="IT147" i="4" a="1"/>
  <c r="EL230" i="2" a="1"/>
  <c r="BT230" i="2" a="1"/>
  <c r="FE186" i="2" a="1"/>
  <c r="CH234" i="2" a="1"/>
  <c r="IW149" i="4" a="1"/>
  <c r="DD232" i="4" a="1"/>
  <c r="DK230" i="2" a="1"/>
  <c r="DR232" i="4" a="1"/>
  <c r="IW58" i="4" a="1"/>
  <c r="CJ230" i="2" a="1"/>
  <c r="DU231" i="2" a="1"/>
  <c r="CA230" i="2" a="1"/>
  <c r="CT231" i="4" a="1"/>
  <c r="FB119" i="2" a="1"/>
  <c r="FC129" i="2" a="1"/>
  <c r="B230" i="2" a="1"/>
  <c r="IK232" i="4" a="1"/>
  <c r="IP167" i="4" a="1"/>
  <c r="EA234" i="2" a="1"/>
  <c r="FB61" i="2" a="1"/>
  <c r="IT211" i="4" a="1"/>
  <c r="AK234" i="2" a="1"/>
  <c r="FD198" i="2" a="1"/>
  <c r="HL231" i="4" a="1"/>
  <c r="EW233" i="4" a="1"/>
  <c r="FA86" i="2" a="1"/>
  <c r="IP94" i="4" a="1"/>
  <c r="IT138" i="4" a="1"/>
  <c r="IV202" i="4" a="1"/>
  <c r="CJ234" i="4" a="1"/>
  <c r="GH234" i="4" a="1"/>
  <c r="HM234" i="4" a="1"/>
  <c r="FE174" i="2" a="1"/>
  <c r="EU233" i="4" a="1"/>
  <c r="BR234" i="2" a="1"/>
  <c r="IW204" i="4" a="1"/>
  <c r="IV27" i="4" a="1"/>
  <c r="IT139" i="4" a="1"/>
  <c r="EP230" i="2" a="1"/>
  <c r="IS78" i="4" a="1"/>
  <c r="BZ230" i="2" a="1"/>
  <c r="IS63" i="4" a="1"/>
  <c r="FD112" i="2" a="1"/>
  <c r="FD165" i="2" a="1"/>
  <c r="IR159" i="4" a="1"/>
  <c r="IQ15" i="4" a="1"/>
  <c r="FA66" i="2" a="1"/>
  <c r="FU232" i="4" a="1"/>
  <c r="IQ86" i="4" a="1"/>
  <c r="FA32" i="2" a="1"/>
  <c r="FB144" i="2" a="1"/>
  <c r="IV88" i="4" a="1"/>
  <c r="CX231" i="2" a="1"/>
  <c r="FT233" i="4" a="1"/>
  <c r="FC38" i="2" a="1"/>
  <c r="FE73" i="2" a="1"/>
  <c r="CV234" i="4" a="1"/>
  <c r="IT38" i="4" a="1"/>
  <c r="IS108" i="4" a="1"/>
  <c r="FB194" i="2" a="1"/>
  <c r="IS199" i="4" a="1"/>
  <c r="Y232" i="2" a="1"/>
  <c r="BF231" i="4" a="1"/>
  <c r="FC88" i="2" a="1"/>
  <c r="HZ232" i="4" a="1"/>
  <c r="GH232" i="4" a="1"/>
  <c r="DL233" i="2" a="1"/>
  <c r="EV230" i="2" a="1"/>
  <c r="AB233" i="2" a="1"/>
  <c r="IP42" i="4" a="1"/>
  <c r="CA232" i="2" a="1"/>
  <c r="BQ230" i="2" a="1"/>
  <c r="IP211" i="4" a="1"/>
  <c r="FB224" i="2" a="1"/>
  <c r="AK232" i="2" a="1"/>
  <c r="IV13" i="4" a="1"/>
  <c r="O230" i="2" a="1"/>
  <c r="AO230" i="4" a="1"/>
  <c r="CI234" i="4" a="1"/>
  <c r="BY234" i="2" a="1"/>
  <c r="IT137" i="4" a="1"/>
  <c r="EK232" i="4" a="1"/>
  <c r="DK233" i="2" a="1"/>
  <c r="AO232" i="2" a="1"/>
  <c r="CL230" i="4" a="1"/>
  <c r="IU69" i="4" a="1"/>
  <c r="GD234" i="4" a="1"/>
  <c r="IU139" i="4" a="1"/>
  <c r="IH234" i="4" a="1"/>
  <c r="EZ230" i="2" a="1"/>
  <c r="CS232" i="2" a="1"/>
  <c r="FC128" i="2" a="1"/>
  <c r="IS182" i="4" a="1"/>
  <c r="IR228" i="4" a="1"/>
  <c r="IU120" i="4" a="1"/>
  <c r="AZ233" i="4" a="1"/>
  <c r="DS233" i="2" a="1"/>
  <c r="FE157" i="2" a="1"/>
  <c r="IW116" i="4" a="1"/>
  <c r="BW231" i="4" a="1"/>
  <c r="FA191" i="2" a="1"/>
  <c r="IT171" i="4" a="1"/>
  <c r="IV144" i="4" a="1"/>
  <c r="IT224" i="4" a="1"/>
  <c r="DH230" i="2" a="1"/>
  <c r="IP72" i="4" a="1"/>
  <c r="DY233" i="2" a="1"/>
  <c r="EV234" i="4" a="1"/>
  <c r="FC216" i="2" a="1"/>
  <c r="FA228" i="2" a="1"/>
  <c r="DW230" i="4" a="1"/>
  <c r="HV231" i="4" a="1"/>
  <c r="IV77" i="4" a="1"/>
  <c r="IT63" i="4" a="1"/>
  <c r="FE124" i="2" a="1"/>
  <c r="DB234" i="2" a="1"/>
  <c r="FD36" i="2" a="1"/>
  <c r="GS232" i="4" a="1"/>
  <c r="IU177" i="4" a="1"/>
  <c r="IP136" i="4" a="1"/>
  <c r="FB176" i="2" a="1"/>
  <c r="IO234" i="4" a="1"/>
  <c r="FW234" i="4" a="1"/>
  <c r="IP174" i="4" a="1"/>
  <c r="CQ232" i="2" a="1"/>
  <c r="DU230" i="2" a="1"/>
  <c r="BA230" i="2" a="1"/>
  <c r="AQ230" i="2" a="1"/>
  <c r="IF231" i="4" a="1"/>
  <c r="IS29" i="4" a="1"/>
  <c r="CG233" i="2" a="1"/>
  <c r="CD232" i="2" a="1"/>
  <c r="IP213" i="4" a="1"/>
  <c r="IS149" i="4" a="1"/>
  <c r="GK231" i="4" a="1"/>
  <c r="IR154" i="4" a="1"/>
  <c r="AA230" i="2" a="1"/>
  <c r="FC138" i="2" a="1"/>
  <c r="FE179" i="2" a="1"/>
  <c r="AS231" i="4" a="1"/>
  <c r="CE232" i="4" a="1"/>
  <c r="FD196" i="2" a="1"/>
  <c r="IU35" i="4" a="1"/>
  <c r="FD179" i="2" a="1"/>
  <c r="HH234" i="4" a="1"/>
  <c r="ES233" i="2" a="1"/>
  <c r="HC230" i="4" a="1"/>
  <c r="IW14" i="4" a="1"/>
  <c r="IU41" i="4" a="1"/>
  <c r="EB233" i="4" a="1"/>
  <c r="DB234" i="4" a="1"/>
  <c r="FG233" i="4" a="1"/>
  <c r="FZ233" i="4" a="1"/>
  <c r="AM234" i="2" a="1"/>
  <c r="BG232" i="2" a="1"/>
  <c r="IW187" i="4" a="1"/>
  <c r="DL232" i="2" a="1"/>
  <c r="DG230" i="2" a="1"/>
  <c r="O232" i="4" a="1"/>
  <c r="EG234" i="2" a="1"/>
  <c r="IR168" i="4" a="1"/>
  <c r="IV58" i="4" a="1"/>
  <c r="EC234" i="2" a="1"/>
  <c r="DC232" i="2" a="1"/>
  <c r="CF234" i="4" a="1"/>
  <c r="FA76" i="2" a="1"/>
  <c r="IW70" i="4" a="1"/>
  <c r="IU25" i="4" a="1"/>
  <c r="X231" i="4" a="1"/>
  <c r="IW41" i="4" a="1"/>
  <c r="FF233" i="4" a="1"/>
  <c r="DL231" i="4" a="1"/>
  <c r="II231" i="4" a="1"/>
  <c r="CU234" i="2" a="1"/>
  <c r="IR186" i="4" a="1"/>
  <c r="IT46" i="4" a="1"/>
  <c r="FD45" i="2" a="1"/>
  <c r="FP231" i="4" a="1"/>
  <c r="O233" i="2" a="1"/>
  <c r="CK231" i="4" a="1"/>
  <c r="FD133" i="2" a="1"/>
  <c r="IV7" i="4" a="1"/>
  <c r="CK231" i="2" a="1"/>
  <c r="IQ222" i="4" a="1"/>
  <c r="IV79" i="4" a="1"/>
  <c r="ER230" i="4" a="1"/>
  <c r="IW103" i="4" a="1"/>
  <c r="FA224" i="2" a="1"/>
  <c r="AX232" i="4" a="1"/>
  <c r="IR91" i="4" a="1"/>
  <c r="IT229" i="4" a="1"/>
  <c r="CV232" i="2" a="1"/>
  <c r="FA178" i="2" a="1"/>
  <c r="FA107" i="2" a="1"/>
  <c r="AL233" i="2" a="1"/>
  <c r="AE232" i="4" a="1"/>
  <c r="FB150" i="2" a="1"/>
  <c r="BG232" i="4" a="1"/>
  <c r="IS133" i="4" a="1"/>
  <c r="FD154" i="2" a="1"/>
  <c r="IQ193" i="4" a="1"/>
  <c r="IU214" i="4" a="1"/>
  <c r="IV194" i="4" a="1"/>
  <c r="FE22" i="2" a="1"/>
  <c r="AW232" i="4" a="1"/>
  <c r="IQ63" i="4" a="1"/>
  <c r="EP234" i="4" a="1"/>
  <c r="EH230" i="2" a="1"/>
  <c r="FZ230" i="4" a="1"/>
  <c r="GY233" i="4" a="1"/>
  <c r="IR59" i="4" a="1"/>
  <c r="IP58" i="4" a="1"/>
  <c r="FD147" i="2" a="1"/>
  <c r="DN232" i="2" a="1"/>
  <c r="CO231" i="2" a="1"/>
  <c r="BB234" i="2" a="1"/>
  <c r="K231" i="2" a="1"/>
  <c r="IV98" i="4" a="1"/>
  <c r="FE57" i="2" a="1"/>
  <c r="CD231" i="2" a="1"/>
  <c r="IV197" i="4" a="1"/>
  <c r="IS54" i="4" a="1"/>
  <c r="IT162" i="4" a="1"/>
  <c r="FD234" i="4" a="1"/>
  <c r="IW164" i="4" a="1"/>
  <c r="DY232" i="2" a="1"/>
  <c r="IU74" i="4" a="1"/>
  <c r="L234" i="2" a="1"/>
  <c r="EY232" i="2" a="1"/>
  <c r="CF233" i="4" a="1"/>
  <c r="IV35" i="4" a="1"/>
  <c r="FA152" i="2" a="1"/>
  <c r="DX232" i="2" a="1"/>
  <c r="DF234" i="4" a="1"/>
  <c r="IP196" i="4" a="1"/>
  <c r="FE144" i="2" a="1"/>
  <c r="FD130" i="2" a="1"/>
  <c r="HE231" i="4" a="1"/>
  <c r="IS138" i="4" a="1"/>
  <c r="EK234" i="2" a="1"/>
  <c r="FE181" i="2" a="1"/>
  <c r="FC104" i="2" a="1"/>
  <c r="FB124" i="2" a="1"/>
  <c r="HQ234" i="4" a="1"/>
  <c r="AV230" i="2" a="1"/>
  <c r="IW20" i="4" a="1"/>
  <c r="FD177" i="2" a="1"/>
  <c r="IW109" i="4" a="1"/>
  <c r="Z232" i="2" a="1"/>
  <c r="IR189" i="4" a="1"/>
  <c r="HE234" i="4" a="1"/>
  <c r="CD233" i="2" a="1"/>
  <c r="AL232" i="4" a="1"/>
  <c r="BM232" i="2" a="1"/>
  <c r="FE65" i="2" a="1"/>
  <c r="BO232" i="4" a="1"/>
  <c r="FA151" i="2" a="1"/>
  <c r="FE198" i="2" a="1"/>
  <c r="GR234" i="4" a="1"/>
  <c r="FB9" i="2" a="1"/>
  <c r="DN231" i="2" a="1"/>
  <c r="FE85" i="2" a="1"/>
  <c r="FD211" i="2" a="1"/>
  <c r="IP218" i="4" a="1"/>
  <c r="IW213" i="4" a="1"/>
  <c r="IW185" i="4" a="1"/>
  <c r="IW138" i="4" a="1"/>
  <c r="FD126" i="2" a="1"/>
  <c r="IV52" i="4" a="1"/>
  <c r="IA234" i="4" a="1"/>
  <c r="DI230" i="2" a="1"/>
  <c r="FE83" i="2" a="1"/>
  <c r="IV10" i="4" a="1"/>
  <c r="GF230" i="4" a="1"/>
  <c r="EY233" i="4" a="1"/>
  <c r="BH233" i="4" a="1"/>
  <c r="EI231" i="2" a="1"/>
  <c r="FA12" i="2" a="1"/>
  <c r="IS225" i="4" a="1"/>
  <c r="IT222" i="4" a="1"/>
  <c r="FB26" i="2" a="1"/>
  <c r="IR111" i="4" a="1"/>
  <c r="EM231" i="2" a="1"/>
  <c r="EB230" i="2" a="1"/>
  <c r="FB90" i="2" a="1"/>
  <c r="FC159" i="2" a="1"/>
  <c r="IT192" i="4" a="1"/>
  <c r="FB177" i="2" a="1"/>
  <c r="IV177" i="4" a="1"/>
  <c r="CX230" i="4" a="1"/>
  <c r="IV87" i="4" a="1"/>
  <c r="IS216" i="4" a="1"/>
  <c r="HQ230" i="4" a="1"/>
  <c r="EF232" i="4" a="1"/>
  <c r="FC148" i="2" a="1"/>
  <c r="FB36" i="2" a="1"/>
  <c r="FX231" i="4" a="1"/>
  <c r="IU33" i="4" a="1"/>
  <c r="BT230" i="4" a="1"/>
  <c r="IQ194" i="4" a="1"/>
  <c r="GE231" i="4" a="1"/>
  <c r="IT149" i="4" a="1"/>
  <c r="IP89" i="4" a="1"/>
  <c r="FE228" i="2" a="1"/>
  <c r="IW16" i="4" a="1"/>
  <c r="DG231" i="2" a="1"/>
  <c r="IW144" i="4" a="1"/>
  <c r="GE234" i="4" a="1"/>
  <c r="DG233" i="2" a="1"/>
  <c r="CV230" i="2" a="1"/>
  <c r="IS126" i="4" a="1"/>
  <c r="FD26" i="2" a="1"/>
  <c r="DY232" i="4" a="1"/>
  <c r="FQ231" i="4" a="1"/>
  <c r="DO231" i="2" a="1"/>
  <c r="IR37" i="4" a="1"/>
  <c r="CB230" i="2" a="1"/>
  <c r="IS8" i="4" a="1"/>
  <c r="FC132" i="2" a="1"/>
  <c r="EN232" i="2" a="1"/>
  <c r="DF234" i="2" a="1"/>
  <c r="BT233" i="4" a="1"/>
  <c r="AM233" i="4" a="1"/>
  <c r="IP165" i="4" a="1"/>
  <c r="BX233" i="4" a="1"/>
  <c r="EP234" i="2" a="1"/>
  <c r="FB214" i="2" a="1"/>
  <c r="FD123" i="2" a="1"/>
  <c r="IT69" i="4" a="1"/>
  <c r="CW233" i="4" a="1"/>
  <c r="IT101" i="4" a="1"/>
  <c r="GB231" i="4" a="1"/>
  <c r="CO230" i="4" a="1"/>
  <c r="IR90" i="4" a="1"/>
  <c r="FD93" i="2" a="1"/>
  <c r="FB218" i="2" a="1"/>
  <c r="CA231" i="4" a="1"/>
  <c r="IT198" i="4" a="1"/>
  <c r="BE232" i="4" a="1"/>
  <c r="EO233" i="2" a="1"/>
  <c r="HC231" i="4" a="1"/>
  <c r="IT103" i="4" a="1"/>
  <c r="IP186" i="4" a="1"/>
  <c r="IU11" i="4" a="1"/>
  <c r="T232" i="4" a="1"/>
  <c r="IW7" i="4" a="1"/>
  <c r="IW38" i="4" a="1"/>
  <c r="HK234" i="4" a="1"/>
  <c r="IT43" i="4" a="1"/>
  <c r="FD150" i="2" a="1"/>
  <c r="IS201" i="4" a="1"/>
  <c r="IW54" i="4" a="1"/>
  <c r="BS231" i="2" a="1"/>
  <c r="FB231" i="4" a="1"/>
  <c r="IW210" i="4" a="1"/>
  <c r="IS207" i="4" a="1"/>
  <c r="IW53" i="4" a="1"/>
  <c r="IP190" i="4" a="1"/>
  <c r="FC86" i="2" a="1"/>
  <c r="IV218" i="4" a="1"/>
  <c r="GL234" i="4" a="1"/>
  <c r="GN232" i="4" a="1"/>
  <c r="BJ233" i="4" a="1"/>
  <c r="FA190" i="2" a="1"/>
  <c r="L230" i="4" a="1"/>
  <c r="FE39" i="2" a="1"/>
  <c r="FB13" i="2" a="1"/>
  <c r="ER232" i="2" a="1"/>
  <c r="EI232" i="4" a="1"/>
  <c r="BN234" i="4" a="1"/>
  <c r="V231" i="2" a="1"/>
  <c r="IU194" i="4" a="1"/>
  <c r="IP199" i="4" a="1"/>
  <c r="BX231" i="4" a="1"/>
  <c r="IR81" i="4" a="1"/>
  <c r="IT210" i="4" a="1"/>
  <c r="IQ29" i="4" a="1"/>
  <c r="IP157" i="4" a="1"/>
  <c r="FE41" i="2" a="1"/>
  <c r="FA203" i="2" a="1"/>
  <c r="DP232" i="2" a="1"/>
  <c r="FA98" i="2" a="1"/>
  <c r="HT231" i="4" a="1"/>
  <c r="BM230" i="4" a="1"/>
  <c r="GJ231" i="4" a="1"/>
  <c r="DQ232" i="2" a="1"/>
  <c r="IR147" i="4" a="1"/>
  <c r="IR213" i="4" a="1"/>
  <c r="IR36" i="4" a="1"/>
  <c r="BM233" i="2" a="1"/>
  <c r="IV184" i="4" a="1"/>
  <c r="FC119" i="2" a="1"/>
  <c r="J232" i="2" a="1"/>
  <c r="IR194" i="4" a="1"/>
  <c r="HE233" i="4" a="1"/>
  <c r="IW154" i="4" a="1"/>
  <c r="IT47" i="4" a="1"/>
  <c r="DS231" i="2" a="1"/>
  <c r="AV233" i="4" a="1"/>
  <c r="IS198" i="4" a="1"/>
  <c r="HN230" i="4" a="1"/>
  <c r="IT214" i="4" a="1"/>
  <c r="IU223" i="4" a="1"/>
  <c r="ES231" i="2" a="1"/>
  <c r="FB234" i="4" a="1"/>
  <c r="F231" i="2" a="1"/>
  <c r="IT178" i="4" a="1"/>
  <c r="IP51" i="4" a="1"/>
  <c r="EC230" i="2" a="1"/>
  <c r="FA212" i="2" a="1"/>
  <c r="FC233" i="4" a="1"/>
  <c r="DI232" i="2" a="1"/>
  <c r="L231" i="2" a="1"/>
  <c r="AR232" i="2" a="1"/>
  <c r="FA168" i="2" a="1"/>
  <c r="CV230" i="4" a="1"/>
  <c r="IP75" i="4" a="1"/>
  <c r="FA61" i="2" a="1"/>
  <c r="BU234" i="2" a="1"/>
  <c r="CW231" i="4" a="1"/>
  <c r="EP233" i="2" a="1"/>
  <c r="IR43" i="4" a="1"/>
  <c r="IV114" i="4" a="1"/>
  <c r="EO231" i="2" a="1"/>
  <c r="CG231" i="4" a="1"/>
  <c r="IQ82" i="4" a="1"/>
  <c r="FC182" i="2" a="1"/>
  <c r="DY234" i="4" a="1"/>
  <c r="DM230" i="2" a="1"/>
  <c r="IT143" i="4" a="1"/>
  <c r="K233" i="2" a="1"/>
  <c r="FE161" i="2" a="1"/>
  <c r="FC95" i="2" a="1"/>
  <c r="K234" i="4" a="1"/>
  <c r="IT133" i="4" a="1"/>
  <c r="FE36" i="2" a="1"/>
  <c r="FD231" i="4" a="1"/>
  <c r="FC12" i="2" a="1"/>
  <c r="CR230" i="2" a="1"/>
  <c r="FE210" i="2" a="1"/>
  <c r="CM232" i="2" a="1"/>
  <c r="FD230" i="4" a="1"/>
  <c r="FV230" i="4" a="1"/>
  <c r="D233" i="2" a="1"/>
  <c r="IN231" i="4" a="1"/>
  <c r="EZ233" i="4" a="1"/>
  <c r="IS12" i="4" a="1"/>
  <c r="IS13" i="4" a="1"/>
  <c r="FA33" i="2" a="1"/>
  <c r="FD54" i="2" a="1"/>
  <c r="IW90" i="4" a="1"/>
  <c r="GY232" i="4" a="1"/>
  <c r="CQ232" i="4" a="1"/>
  <c r="IV151" i="4" a="1"/>
  <c r="DQ230" i="4" a="1"/>
  <c r="DV233" i="2" a="1"/>
  <c r="IP103" i="4" a="1"/>
  <c r="IW162" i="4" a="1"/>
  <c r="IK230" i="4" a="1"/>
  <c r="FA116" i="2" a="1"/>
  <c r="FD27" i="2" a="1"/>
  <c r="IW129" i="4" a="1"/>
  <c r="IV199" i="4" a="1"/>
  <c r="IW40" i="4" a="1"/>
  <c r="IU184" i="4" a="1"/>
  <c r="BQ231" i="4" a="1"/>
  <c r="EH232" i="2" a="1"/>
  <c r="GZ231" i="4" a="1"/>
  <c r="FC197" i="2" a="1"/>
  <c r="FB54" i="2" a="1"/>
  <c r="IQ9" i="4" a="1"/>
  <c r="IQ211" i="4" a="1"/>
  <c r="IR129" i="4" a="1"/>
  <c r="IP171" i="4" a="1"/>
  <c r="IT125" i="4" a="1"/>
  <c r="BP233" i="2" a="1"/>
  <c r="FB195" i="2" a="1"/>
  <c r="IU89" i="4" a="1"/>
  <c r="AD232" i="4" a="1"/>
  <c r="FE62" i="2" a="1"/>
  <c r="EX231" i="2" a="1"/>
  <c r="CR234" i="4" a="1"/>
  <c r="IV123" i="4" a="1"/>
  <c r="EA234" i="4" a="1"/>
  <c r="FC90" i="2" a="1"/>
  <c r="FC61" i="2" a="1"/>
  <c r="DR233" i="4" a="1"/>
  <c r="AR231" i="2" a="1"/>
  <c r="IV14" i="4" a="1"/>
  <c r="AJ230" i="2" a="1"/>
  <c r="IQ91" i="4" a="1"/>
  <c r="IS22" i="4" a="1"/>
  <c r="IT218" i="4" a="1"/>
  <c r="BN232" i="2" a="1"/>
  <c r="FC92" i="2" a="1"/>
  <c r="HV234" i="4" a="1"/>
  <c r="IP151" i="4" a="1"/>
  <c r="IV224" i="4" a="1"/>
  <c r="AF233" i="4" a="1"/>
  <c r="FE171" i="2" a="1"/>
  <c r="CN233" i="2" a="1"/>
  <c r="CK232" i="4" a="1"/>
  <c r="CA233" i="2" a="1"/>
  <c r="GQ233" i="4" a="1"/>
  <c r="IS51" i="4" a="1"/>
  <c r="FE172" i="2" a="1"/>
  <c r="CR231" i="2" a="1"/>
  <c r="CW231" i="2" a="1"/>
  <c r="IS33" i="4" a="1"/>
  <c r="IR192" i="4" a="1"/>
  <c r="EX233" i="2" a="1"/>
  <c r="DJ230" i="2" a="1"/>
  <c r="IR195" i="4" a="1"/>
  <c r="EO234" i="4" a="1"/>
  <c r="IT120" i="4" a="1"/>
  <c r="IV138" i="4" a="1"/>
  <c r="HW230" i="4" a="1"/>
  <c r="ES230" i="2" a="1"/>
  <c r="FD95" i="2" a="1"/>
  <c r="CC230" i="2" a="1"/>
  <c r="IV178" i="4" a="1"/>
  <c r="ER233" i="2" a="1"/>
  <c r="CN231" i="4" a="1"/>
  <c r="IV21" i="4" a="1"/>
  <c r="EW232" i="4" a="1"/>
  <c r="IW92" i="4" a="1"/>
  <c r="AZ234" i="2" a="1"/>
  <c r="IP28" i="4" a="1"/>
  <c r="FN233" i="4" a="1"/>
  <c r="CR232" i="4" a="1"/>
  <c r="FA181" i="2" a="1"/>
  <c r="DC231" i="2" a="1"/>
  <c r="EX230" i="2" a="1"/>
  <c r="FE184" i="2" a="1"/>
  <c r="AK233" i="2" a="1"/>
  <c r="FA15" i="2" a="1"/>
  <c r="AQ233" i="2" a="1"/>
  <c r="FM233" i="4" a="1"/>
  <c r="FA62" i="2" a="1"/>
  <c r="IV163" i="4" a="1"/>
  <c r="IE234" i="4" a="1"/>
  <c r="IW192" i="4" a="1"/>
  <c r="IS125" i="4" a="1"/>
  <c r="FH231" i="4" a="1"/>
  <c r="IQ203" i="4" a="1"/>
  <c r="IU157" i="4" a="1"/>
  <c r="FD173" i="2" a="1"/>
  <c r="IW99" i="4" a="1"/>
  <c r="IV157" i="4" a="1"/>
  <c r="AS233" i="4" a="1"/>
  <c r="IW86" i="4" a="1"/>
  <c r="FC139" i="2" a="1"/>
  <c r="IR27" i="4" a="1"/>
  <c r="AV233" i="2" a="1"/>
  <c r="IV225" i="4" a="1"/>
  <c r="FE43" i="2" a="1"/>
  <c r="HG234" i="4" a="1"/>
  <c r="IV96" i="4" a="1"/>
  <c r="FE91" i="2" a="1"/>
  <c r="FE223" i="2" a="1"/>
  <c r="CL230" i="2" a="1"/>
  <c r="FC97" i="2" a="1"/>
  <c r="IT183" i="4" a="1"/>
  <c r="FB228" i="2" a="1"/>
  <c r="IQ77" i="4" a="1"/>
  <c r="IV129" i="4" a="1"/>
  <c r="HO230" i="4" a="1"/>
  <c r="EU230" i="4" a="1"/>
  <c r="IS112" i="4" a="1"/>
  <c r="IV143" i="4" a="1"/>
  <c r="IU126" i="4" a="1"/>
  <c r="IU76" i="4" a="1"/>
  <c r="FE100" i="2" a="1"/>
  <c r="AS230" i="2" a="1"/>
  <c r="EM230" i="4" a="1"/>
  <c r="IW211" i="4" a="1"/>
  <c r="DP230" i="4" a="1"/>
  <c r="FD121" i="2" a="1"/>
  <c r="AK230" i="2" a="1"/>
  <c r="IR22" i="4" a="1"/>
  <c r="FE187" i="2" a="1"/>
  <c r="IP177" i="4" a="1"/>
  <c r="CD230" i="4" a="1"/>
  <c r="EA231" i="2" a="1"/>
  <c r="DZ233" i="4" a="1"/>
  <c r="FA185" i="2" a="1"/>
  <c r="DE232" i="2" a="1"/>
  <c r="CC233" i="2" a="1"/>
  <c r="IQ156" i="4" a="1"/>
  <c r="DW234" i="2" a="1"/>
  <c r="FY230" i="4" a="1"/>
  <c r="ID230" i="4" a="1"/>
  <c r="CZ230" i="4" a="1"/>
  <c r="FD61" i="2" a="1"/>
  <c r="IW95" i="4" a="1"/>
  <c r="IV31" i="4" a="1"/>
  <c r="IR179" i="4" a="1"/>
  <c r="IS92" i="4" a="1"/>
  <c r="FD89" i="2" a="1"/>
  <c r="BT231" i="2" a="1"/>
  <c r="IU186" i="4" a="1"/>
  <c r="HO234" i="4" a="1"/>
  <c r="U230" i="2" a="1"/>
  <c r="Y230" i="4" a="1"/>
  <c r="BY230" i="4" a="1"/>
  <c r="BP231" i="4" a="1"/>
  <c r="FI233" i="4" a="1"/>
  <c r="EK232" i="2" a="1"/>
  <c r="FE17" i="2" a="1"/>
  <c r="EQ234" i="2" a="1"/>
  <c r="FB76" i="2" a="1"/>
  <c r="IT165" i="4" a="1"/>
  <c r="FB83" i="2" a="1"/>
  <c r="DR230" i="2" a="1"/>
  <c r="BO232" i="2" a="1"/>
  <c r="CQ233" i="4" a="1"/>
  <c r="FB233" i="4" a="1"/>
  <c r="IS66" i="4" a="1"/>
  <c r="BU230" i="2" a="1"/>
  <c r="IT75" i="4" a="1"/>
  <c r="IS35" i="4" a="1"/>
  <c r="IS158" i="4" a="1"/>
  <c r="ET233" i="2" a="1"/>
  <c r="IV89" i="4" a="1"/>
  <c r="IP193" i="4" a="1"/>
  <c r="IM230" i="4" a="1"/>
  <c r="IS151" i="4" a="1"/>
  <c r="GC231" i="4" a="1"/>
  <c r="DQ233" i="4" a="1"/>
  <c r="FE188" i="2" a="1"/>
  <c r="FA75" i="2" a="1"/>
  <c r="IU178" i="4" a="1"/>
  <c r="O232" i="2" a="1"/>
  <c r="BZ233" i="4" a="1"/>
  <c r="HJ231" i="4" a="1"/>
  <c r="IT150" i="4" a="1"/>
  <c r="W233" i="4" a="1"/>
  <c r="IQ212" i="4" a="1"/>
  <c r="ES234" i="2" a="1"/>
  <c r="IW51" i="4" a="1"/>
  <c r="IS32" i="4" a="1"/>
  <c r="FQ232" i="4" a="1"/>
  <c r="FV232" i="4" a="1"/>
  <c r="HA230" i="4" a="1"/>
  <c r="BV230" i="2" a="1"/>
  <c r="CW232" i="4" a="1"/>
  <c r="IS181" i="4" a="1"/>
  <c r="DS230" i="2" a="1"/>
  <c r="DA231" i="4" a="1"/>
  <c r="IW227" i="4" a="1"/>
  <c r="IQ101" i="4" a="1"/>
  <c r="IR122" i="4" a="1"/>
  <c r="FE104" i="2" a="1"/>
  <c r="BF234" i="2" a="1"/>
  <c r="HT233" i="4" a="1"/>
  <c r="GJ232" i="4" a="1"/>
  <c r="FA35" i="2" a="1"/>
  <c r="IW39" i="4" a="1"/>
  <c r="IU109" i="4" a="1"/>
  <c r="EK233" i="2" a="1"/>
  <c r="IU219" i="4" a="1"/>
  <c r="IT168" i="4" a="1"/>
  <c r="BY230" i="2" a="1"/>
  <c r="M231" i="4" a="1"/>
  <c r="EO234" i="2" a="1"/>
  <c r="IR227" i="4" a="1"/>
  <c r="AP231" i="4" a="1"/>
  <c r="FE192" i="2" a="1"/>
  <c r="CW233" i="2" a="1"/>
  <c r="IQ95" i="4" a="1"/>
  <c r="BD230" i="4" a="1"/>
  <c r="IT7" i="4" a="1"/>
  <c r="CZ232" i="2" a="1"/>
  <c r="IV215" i="4" a="1"/>
  <c r="EG231" i="4" a="1"/>
  <c r="FE82" i="2" a="1"/>
  <c r="GJ230" i="4" a="1"/>
  <c r="BF232" i="2" a="1"/>
  <c r="IW81" i="4" a="1"/>
  <c r="FD9" i="2" a="1"/>
  <c r="IR89" i="4" a="1"/>
  <c r="C232" i="4" a="1"/>
  <c r="IR23" i="4" a="1"/>
  <c r="IV92" i="4" a="1"/>
  <c r="IU205" i="4" a="1"/>
  <c r="IQ30" i="4" a="1"/>
  <c r="FV231" i="4" a="1"/>
  <c r="EE234" i="2" a="1"/>
  <c r="DQ234" i="2" a="1"/>
  <c r="BM233" i="4" a="1"/>
  <c r="AV234" i="2" a="1"/>
  <c r="EQ234" i="4" a="1"/>
  <c r="IP13" i="4" a="1"/>
  <c r="AH234" i="4" a="1"/>
  <c r="EY233" i="2" a="1"/>
  <c r="EB232" i="2" a="1"/>
  <c r="IW196" i="4" a="1"/>
  <c r="CC231" i="4" a="1"/>
  <c r="FD32" i="2" a="1"/>
  <c r="DL233" i="4" a="1"/>
  <c r="FE212" i="2" a="1"/>
  <c r="IV45" i="4" a="1"/>
  <c r="HL232" i="4" a="1"/>
  <c r="IS68" i="4" a="1"/>
  <c r="IT59" i="4" a="1"/>
  <c r="CJ232" i="4" a="1"/>
  <c r="IV193" i="4" a="1"/>
  <c r="CD233" i="4" a="1"/>
  <c r="DA230" i="2" a="1"/>
  <c r="IU145" i="4" a="1"/>
  <c r="DQ230" i="2" a="1"/>
  <c r="DS232" i="2" a="1"/>
  <c r="IQ154" i="4" a="1"/>
  <c r="GX232" i="4" a="1"/>
  <c r="IU195" i="4" a="1"/>
  <c r="S230" i="2" a="1"/>
  <c r="EI233" i="2" a="1"/>
  <c r="IS97" i="4" a="1"/>
  <c r="AC232" i="4" a="1"/>
  <c r="IW119" i="4" a="1"/>
  <c r="FA233" i="4" a="1"/>
  <c r="FE94" i="2" a="1"/>
  <c r="FE140" i="2" a="1"/>
  <c r="FD21" i="2" a="1"/>
  <c r="GL230" i="4" a="1"/>
  <c r="EU231" i="2" a="1"/>
  <c r="DR231" i="2" a="1"/>
  <c r="FE110" i="2" a="1"/>
  <c r="IV112" i="4" a="1"/>
  <c r="FA7" i="2" a="1"/>
  <c r="IU104" i="4" a="1"/>
  <c r="FE79" i="2" a="1"/>
  <c r="HV232" i="4" a="1"/>
  <c r="CE231" i="2" a="1"/>
  <c r="EF233" i="2" a="1"/>
  <c r="F232" i="2" a="1"/>
  <c r="FB174" i="2" a="1"/>
  <c r="FA110" i="2" a="1"/>
  <c r="HU231" i="4" a="1"/>
  <c r="IP33" i="4" a="1"/>
  <c r="BA231" i="4" a="1"/>
  <c r="IT177" i="4" a="1"/>
  <c r="FE229" i="2" a="1"/>
  <c r="EQ230" i="2" a="1"/>
  <c r="FB110" i="2" a="1"/>
  <c r="DN234" i="4" a="1"/>
  <c r="FC192" i="2" a="1"/>
  <c r="IP142" i="4" a="1"/>
  <c r="ER233" i="4" a="1"/>
  <c r="AS233" i="2" a="1"/>
  <c r="CK230" i="2" a="1"/>
  <c r="IS191" i="4" a="1"/>
  <c r="EX233" i="4" a="1"/>
  <c r="IW87" i="4" a="1"/>
  <c r="IS37" i="4" a="1"/>
  <c r="FD127" i="2" a="1"/>
  <c r="BZ231" i="4" a="1"/>
  <c r="BQ234" i="2" a="1"/>
  <c r="IP118" i="4" a="1"/>
  <c r="IU77" i="4" a="1"/>
  <c r="FB191" i="2" a="1"/>
  <c r="BM234" i="4" a="1"/>
  <c r="IW151" i="4" a="1"/>
  <c r="FA82" i="2" a="1"/>
  <c r="FE197" i="2" a="1"/>
  <c r="IV85" i="4" a="1"/>
  <c r="AQ231" i="4" a="1"/>
  <c r="IT90" i="4" a="1"/>
  <c r="BT234" i="2" a="1"/>
  <c r="FD207" i="2" a="1"/>
  <c r="FH234" i="4" a="1"/>
  <c r="IS183" i="4" a="1"/>
  <c r="BW232" i="4" a="1"/>
  <c r="IQ56" i="4" a="1"/>
  <c r="IQ24" i="4" a="1"/>
  <c r="FD13" i="2" a="1"/>
  <c r="I231" i="4" a="1"/>
  <c r="DP230" i="2" a="1"/>
  <c r="DX231" i="4" a="1"/>
  <c r="FA188" i="2" a="1"/>
  <c r="II234" i="4" a="1"/>
  <c r="IW71" i="4" a="1"/>
  <c r="FX233" i="4" a="1"/>
  <c r="FE149" i="2" a="1"/>
  <c r="FD67" i="2" a="1"/>
  <c r="E232" i="2" a="1"/>
  <c r="IV17" i="4" a="1"/>
  <c r="IQ153" i="4" a="1"/>
  <c r="IS90" i="4" a="1"/>
  <c r="IR164" i="4" a="1"/>
  <c r="FD195" i="2" a="1"/>
  <c r="IV135" i="4" a="1"/>
  <c r="FC155" i="2" a="1"/>
  <c r="IU15" i="4" a="1"/>
  <c r="IS130" i="4" a="1"/>
  <c r="IU122" i="4" a="1"/>
  <c r="IV176" i="4" a="1"/>
  <c r="AD233" i="4" a="1"/>
  <c r="IU125" i="4" a="1"/>
  <c r="FE89" i="2" a="1"/>
  <c r="IU66" i="4" a="1"/>
  <c r="IR132" i="4" a="1"/>
  <c r="IT208" i="4" a="1"/>
  <c r="IQ196" i="4" a="1"/>
  <c r="H234" i="2" a="1"/>
  <c r="DH231" i="4" a="1"/>
  <c r="IQ73" i="4" a="1"/>
  <c r="IP178" i="4" a="1"/>
  <c r="IQ135" i="4" a="1"/>
  <c r="IS9" i="4" a="1"/>
  <c r="IV180" i="4" a="1"/>
  <c r="IV211" i="4" a="1"/>
  <c r="GG234" i="4" a="1"/>
  <c r="FC41" i="2" a="1"/>
  <c r="BY232" i="4" a="1"/>
  <c r="FB202" i="2" a="1"/>
  <c r="IR200" i="4" a="1"/>
  <c r="CE234" i="4" a="1"/>
  <c r="FB74" i="2" a="1"/>
  <c r="AQ234" i="4" a="1"/>
  <c r="FM231" i="4" a="1"/>
  <c r="GQ230" i="4" a="1"/>
  <c r="IR42" i="4" a="1"/>
  <c r="GU232" i="4" a="1"/>
  <c r="O230" i="4" a="1"/>
  <c r="AG233" i="4" a="1"/>
  <c r="IT215" i="4" a="1"/>
  <c r="N234" i="2" a="1"/>
  <c r="FB178" i="2" a="1"/>
  <c r="FA175" i="2" a="1"/>
  <c r="IV100" i="4" a="1"/>
  <c r="FB187" i="2" a="1"/>
  <c r="FA81" i="2" a="1"/>
  <c r="CJ233" i="4" a="1"/>
  <c r="IP188" i="4" a="1"/>
  <c r="FD46" i="2" a="1"/>
  <c r="IC233" i="4" a="1"/>
  <c r="AY233" i="4" a="1"/>
  <c r="FB99" i="2" a="1"/>
  <c r="IS15" i="4" a="1"/>
  <c r="BB232" i="2" a="1"/>
  <c r="EE230" i="4" a="1"/>
  <c r="IS220" i="4" a="1"/>
  <c r="DP232" i="4" a="1"/>
  <c r="FF234" i="4" a="1"/>
  <c r="FE14" i="2" a="1"/>
  <c r="DR232" i="2" a="1"/>
  <c r="GJ234" i="4" a="1"/>
  <c r="IP31" i="4" a="1"/>
  <c r="DB232" i="2" a="1"/>
  <c r="IQ59" i="4" a="1"/>
  <c r="IV201" i="4" a="1"/>
  <c r="E233" i="2" a="1"/>
  <c r="IP217" i="4" a="1"/>
  <c r="IQ132" i="4" a="1"/>
  <c r="FC35" i="2" a="1"/>
  <c r="FC45" i="2" a="1"/>
  <c r="FR230" i="4" a="1"/>
  <c r="O234" i="2" a="1"/>
  <c r="FE213" i="2" a="1"/>
  <c r="FB111" i="2" a="1"/>
  <c r="EK230" i="4" a="1"/>
  <c r="DX234" i="2" a="1"/>
  <c r="HM232" i="4" a="1"/>
  <c r="S234" i="4" a="1"/>
  <c r="IJ232" i="4" a="1"/>
  <c r="CE233" i="4" a="1"/>
  <c r="BP230" i="2" a="1"/>
  <c r="BJ231" i="2" a="1"/>
  <c r="FA96" i="2" a="1"/>
  <c r="DH233" i="2" a="1"/>
  <c r="DR233" i="2" a="1"/>
  <c r="FB199" i="2" a="1"/>
  <c r="IW104" i="4" a="1"/>
  <c r="IS148" i="4" a="1"/>
  <c r="FE87" i="2" a="1"/>
  <c r="B230" i="4" a="1"/>
  <c r="IS71" i="4" a="1"/>
  <c r="CA231" i="2" a="1"/>
  <c r="FA195" i="2" a="1"/>
  <c r="IQ35" i="4" a="1"/>
  <c r="FC28" i="2" a="1"/>
  <c r="FE176" i="2" a="1"/>
  <c r="IR52" i="4" a="1"/>
  <c r="IS134" i="4" a="1"/>
  <c r="IU94" i="4" a="1"/>
  <c r="DY230" i="2" a="1"/>
  <c r="IS206" i="4" a="1"/>
  <c r="FD213" i="2" a="1"/>
  <c r="B233" i="4" a="1"/>
  <c r="FC107" i="2" a="1"/>
  <c r="FC58" i="2" a="1"/>
  <c r="EI234" i="4" a="1"/>
  <c r="DM230" i="4" a="1"/>
  <c r="BB232" i="4" a="1"/>
  <c r="FB93" i="2" a="1"/>
  <c r="CP233" i="4" a="1"/>
  <c r="DL234" i="4" a="1"/>
  <c r="BU233" i="2" a="1"/>
  <c r="ID232" i="4" a="1"/>
  <c r="IT51" i="4" a="1"/>
  <c r="CH230" i="2" a="1"/>
  <c r="CT234" i="2" a="1"/>
  <c r="IW34" i="4" a="1"/>
  <c r="FQ233" i="4" a="1"/>
  <c r="IW127" i="4" a="1"/>
  <c r="AX234" i="4" a="1"/>
  <c r="DV231" i="2" a="1"/>
  <c r="IW156" i="4" a="1"/>
  <c r="IH233" i="4" a="1"/>
  <c r="DV231" i="4" a="1"/>
  <c r="IQ74" i="4" a="1"/>
  <c r="BV232" i="2" a="1"/>
  <c r="IU91" i="4" a="1"/>
  <c r="FA226" i="2" a="1"/>
  <c r="X230" i="4" a="1"/>
  <c r="IW68" i="4" a="1"/>
  <c r="IO231" i="4" a="1"/>
  <c r="N230" i="2" a="1"/>
  <c r="IT94" i="4" a="1"/>
  <c r="FB70" i="2" a="1"/>
  <c r="IB231" i="4" a="1"/>
  <c r="IU221" i="4" a="1"/>
  <c r="IQ145" i="4" a="1"/>
  <c r="IR165" i="4" a="1"/>
  <c r="FA74" i="2" a="1"/>
  <c r="IP194" i="4" a="1"/>
  <c r="CX233" i="4" a="1"/>
  <c r="FA124" i="2" a="1"/>
  <c r="C230" i="4" a="1"/>
  <c r="EN231" i="2" a="1"/>
  <c r="AY234" i="4" a="1"/>
  <c r="BX230" i="2" a="1"/>
  <c r="HI234" i="4" a="1"/>
  <c r="FA138" i="2" a="1"/>
  <c r="DD234" i="4" a="1"/>
  <c r="V232" i="2" a="1"/>
  <c r="IQ58" i="4" a="1"/>
  <c r="FA169" i="2" a="1"/>
  <c r="HL230" i="4" a="1"/>
  <c r="BO230" i="2" a="1"/>
  <c r="EU234" i="2" a="1"/>
  <c r="IV181" i="4" a="1"/>
  <c r="FW231" i="4" a="1"/>
  <c r="IV106" i="4" a="1"/>
  <c r="BK230" i="2" a="1"/>
  <c r="IT121" i="4" a="1"/>
  <c r="IR128" i="4" a="1"/>
  <c r="EM230" i="2" a="1"/>
  <c r="DD231" i="4" a="1"/>
  <c r="IW47" i="4" a="1"/>
  <c r="DP231" i="4" a="1"/>
  <c r="HT234" i="4" a="1"/>
  <c r="BI232" i="4" a="1"/>
  <c r="BN231" i="4" a="1"/>
  <c r="EV233" i="2" a="1"/>
  <c r="IW101" i="4" a="1"/>
  <c r="FA121" i="2" a="1"/>
  <c r="IS150" i="4" a="1"/>
  <c r="IT35" i="4" a="1"/>
  <c r="DK232" i="4" a="1"/>
  <c r="FA206" i="2" a="1"/>
  <c r="IW171" i="4" a="1"/>
  <c r="FE134" i="2" a="1"/>
  <c r="IS48" i="4" a="1"/>
  <c r="DR231" i="4" a="1"/>
  <c r="IT176" i="4" a="1"/>
  <c r="IQ144" i="4" a="1"/>
  <c r="BH231" i="2" a="1"/>
  <c r="IS179" i="4" a="1"/>
  <c r="FD43" i="2" a="1"/>
  <c r="FD187" i="2" a="1"/>
  <c r="GC230" i="4" a="1"/>
  <c r="IR15" i="4" a="1"/>
  <c r="DC230" i="4" a="1"/>
  <c r="IV213" i="4" a="1"/>
  <c r="FA180" i="2" a="1"/>
  <c r="IT221" i="4" a="1"/>
  <c r="IT24" i="4" a="1"/>
  <c r="FE156" i="2" a="1"/>
  <c r="FB71" i="2" a="1"/>
  <c r="ID234" i="4" a="1"/>
  <c r="IP84" i="4" a="1"/>
  <c r="CY232" i="4" a="1"/>
  <c r="AP230" i="2" a="1"/>
  <c r="EN233" i="4" a="1"/>
  <c r="IQ88" i="4" a="1"/>
  <c r="HE230" i="4" a="1"/>
  <c r="FB45" i="2" a="1"/>
  <c r="IQ26" i="4" a="1"/>
  <c r="AT231" i="4" a="1"/>
  <c r="GH230" i="4" a="1"/>
  <c r="FA117" i="2" a="1"/>
  <c r="FA210" i="2" a="1"/>
  <c r="CK234" i="2" a="1"/>
  <c r="IQ179" i="4" a="1"/>
  <c r="FE153" i="2" a="1"/>
  <c r="FC169" i="2" a="1"/>
  <c r="IW222" i="4" a="1"/>
  <c r="HD230" i="4" a="1"/>
  <c r="IS47" i="4" a="1"/>
  <c r="ET231" i="4" a="1"/>
  <c r="BG230" i="2" a="1"/>
  <c r="CE231" i="4" a="1"/>
  <c r="IR161" i="4" a="1"/>
  <c r="DX234" i="4" a="1"/>
  <c r="IR151" i="4" a="1"/>
  <c r="HM233" i="4" a="1"/>
  <c r="GP232" i="4" a="1"/>
  <c r="BE233" i="4" a="1"/>
  <c r="IR166" i="4" a="1"/>
  <c r="IP170" i="4" a="1"/>
  <c r="DD233" i="4" a="1"/>
  <c r="EZ232" i="2" a="1"/>
  <c r="FC221" i="2" a="1"/>
  <c r="FC145" i="2" a="1"/>
  <c r="AB231" i="4" a="1"/>
  <c r="DR230" i="4" a="1"/>
  <c r="CS231" i="4" a="1"/>
  <c r="GN234" i="4" a="1"/>
  <c r="BO234" i="2" a="1"/>
  <c r="HA233" i="4" a="1"/>
  <c r="FC63" i="2" a="1"/>
  <c r="IP116" i="4" a="1"/>
  <c r="FC190" i="2" a="1"/>
  <c r="EK233" i="4" a="1"/>
  <c r="EW234" i="4" a="1"/>
  <c r="DB231" i="2" a="1"/>
  <c r="BT234" i="4" a="1"/>
  <c r="FU230" i="4" a="1"/>
  <c r="IQ48" i="4" a="1"/>
  <c r="IQ204" i="4" a="1"/>
  <c r="IR187" i="4" a="1"/>
  <c r="IP48" i="4" a="1"/>
  <c r="FC170" i="2" a="1"/>
  <c r="FB38" i="2" a="1"/>
  <c r="EH234" i="2" a="1"/>
  <c r="CI230" i="4" a="1"/>
  <c r="FE86" i="2" a="1"/>
  <c r="FB28" i="2" a="1"/>
  <c r="FE175" i="2" a="1"/>
  <c r="FE143" i="2" a="1"/>
  <c r="AN230" i="2" a="1"/>
  <c r="IR193" i="4" a="1"/>
  <c r="FA145" i="2" a="1"/>
  <c r="IU133" i="4" a="1"/>
  <c r="FA215" i="2" a="1"/>
  <c r="AU230" i="4" a="1"/>
  <c r="FD227" i="2" a="1"/>
  <c r="FA91" i="2" a="1"/>
  <c r="EJ231" i="4" a="1"/>
  <c r="FA63" i="2" a="1"/>
  <c r="DS230" i="4" a="1"/>
  <c r="IR139" i="4" a="1"/>
  <c r="IQ210" i="4" a="1"/>
  <c r="FA144" i="2" a="1"/>
  <c r="IU188" i="4" a="1"/>
  <c r="IU61" i="4" a="1"/>
  <c r="FB186" i="2" a="1"/>
  <c r="IG233" i="4" a="1"/>
  <c r="IP180" i="4" a="1"/>
  <c r="C232" i="2" a="1"/>
  <c r="DM234" i="2" a="1"/>
  <c r="IS50" i="4" a="1"/>
  <c r="V234" i="4" a="1"/>
  <c r="IV192" i="4" a="1"/>
  <c r="CC231" i="2" a="1"/>
  <c r="DM233" i="2" a="1"/>
  <c r="IT91" i="4" a="1"/>
  <c r="FE194" i="2" a="1"/>
  <c r="FB47" i="2" a="1"/>
  <c r="EX234" i="2" a="1"/>
  <c r="DE234" i="4" a="1"/>
  <c r="IS178" i="4" a="1"/>
  <c r="EK231" i="2" a="1"/>
  <c r="CO234" i="4" a="1"/>
  <c r="AY231" i="2" a="1"/>
  <c r="IV9" i="4" a="1"/>
  <c r="IU7" i="4" a="1"/>
  <c r="FB106" i="2" a="1"/>
  <c r="FD167" i="2" a="1"/>
  <c r="FA85" i="2" a="1"/>
  <c r="IP108" i="4" a="1"/>
  <c r="IW217" i="4" a="1"/>
  <c r="IT129" i="4" a="1"/>
  <c r="IR35" i="4" a="1"/>
  <c r="CF231" i="2" a="1"/>
  <c r="GZ234" i="4" a="1"/>
  <c r="IP222" i="4" a="1"/>
  <c r="BU231" i="2" a="1"/>
  <c r="EE232" i="2" a="1"/>
  <c r="IR212" i="4" a="1"/>
  <c r="DH232" i="2" a="1"/>
  <c r="BY233" i="4" a="1"/>
  <c r="IV91" i="4" a="1"/>
  <c r="FB162" i="2" a="1"/>
  <c r="IS100" i="4" a="1"/>
  <c r="DE231" i="2" a="1"/>
  <c r="IU153" i="4" a="1"/>
  <c r="DE233" i="4" a="1"/>
  <c r="IT44" i="4" a="1"/>
  <c r="K233" i="4" a="1"/>
  <c r="FA88" i="2" a="1"/>
  <c r="FE219" i="2" a="1"/>
  <c r="IP139" i="4" a="1"/>
  <c r="IV196" i="4" a="1"/>
  <c r="IR114" i="4" a="1"/>
  <c r="CO233" i="2" a="1"/>
  <c r="GB233" i="4" a="1"/>
  <c r="IU228" i="4" a="1"/>
  <c r="ID233" i="4" a="1"/>
  <c r="FE151" i="2" a="1"/>
  <c r="FD105" i="2" a="1"/>
  <c r="IQ157" i="4" a="1"/>
  <c r="FB85" i="2" a="1"/>
  <c r="IQ186" i="4" a="1"/>
  <c r="IU159" i="4" a="1"/>
  <c r="AJ231" i="2" a="1"/>
  <c r="GH233" i="4" a="1"/>
  <c r="DI232" i="4" a="1"/>
  <c r="IU211" i="4" a="1"/>
  <c r="IQ122" i="4" a="1"/>
  <c r="V230" i="2" a="1"/>
  <c r="IQ229" i="4" a="1"/>
  <c r="EL231" i="2" a="1"/>
  <c r="IL233" i="4" a="1"/>
  <c r="FD114" i="2" a="1"/>
  <c r="CT232" i="2" a="1"/>
  <c r="DY230" i="4" a="1"/>
  <c r="IW100" i="4" a="1"/>
  <c r="AG234" i="4" a="1"/>
  <c r="CS234" i="2" a="1"/>
  <c r="IW11" i="4" a="1"/>
  <c r="FD66" i="2" a="1"/>
  <c r="IR19" i="4" a="1"/>
  <c r="P233" i="2" a="1"/>
  <c r="FC19" i="2" a="1"/>
  <c r="EW231" i="2" a="1"/>
  <c r="FB78" i="2" a="1"/>
  <c r="FA84" i="2" a="1"/>
  <c r="DO234" i="4" a="1"/>
  <c r="AP234" i="4" a="1"/>
  <c r="IW22" i="4" a="1"/>
  <c r="IR33" i="4" a="1"/>
  <c r="IP191" i="4" a="1"/>
  <c r="IV195" i="4" a="1"/>
  <c r="BF230" i="2" a="1"/>
  <c r="IR148" i="4" a="1"/>
  <c r="L230" i="2" a="1"/>
  <c r="FD218" i="2" a="1"/>
  <c r="FA13" i="2" a="1"/>
  <c r="IW18" i="4" a="1"/>
  <c r="V230" i="4" a="1"/>
  <c r="IR169" i="4" a="1"/>
  <c r="FC59" i="2" a="1"/>
  <c r="IW174" i="4" a="1"/>
  <c r="IR224" i="4" a="1"/>
  <c r="IP40" i="4" a="1"/>
  <c r="IV179" i="4" a="1"/>
  <c r="IQ220" i="4" a="1"/>
  <c r="DU234" i="4" a="1"/>
  <c r="AE234" i="2" a="1"/>
  <c r="IR95" i="4" a="1"/>
  <c r="IU45" i="4" a="1"/>
  <c r="IT184" i="4" a="1"/>
  <c r="AF231" i="2" a="1"/>
  <c r="IJ234" i="4" a="1"/>
  <c r="IW121" i="4" a="1"/>
  <c r="IQ171" i="4" a="1"/>
  <c r="CO231" i="4" a="1"/>
  <c r="CE234" i="2" a="1"/>
  <c r="IU151" i="4" a="1"/>
  <c r="FE77" i="2" a="1"/>
  <c r="P234" i="4" a="1"/>
  <c r="GX230" i="4" a="1"/>
  <c r="FD118" i="2" a="1"/>
  <c r="IW36" i="4" a="1"/>
  <c r="IQ183" i="4" a="1"/>
  <c r="IU213" i="4" a="1"/>
  <c r="EL234" i="4" a="1"/>
  <c r="EA230" i="4" a="1"/>
  <c r="K232" i="4" a="1"/>
  <c r="BS233" i="4" a="1"/>
  <c r="IB234" i="4" a="1"/>
  <c r="IW56" i="4" a="1"/>
  <c r="IV94" i="4" a="1"/>
  <c r="FB173" i="2" a="1"/>
  <c r="IW225" i="4" a="1"/>
  <c r="IW134" i="4" a="1"/>
  <c r="IU86" i="4" a="1"/>
  <c r="CV232" i="4" a="1"/>
  <c r="IW33" i="4" a="1"/>
  <c r="IW169" i="4" a="1"/>
  <c r="AM234" i="4" a="1"/>
  <c r="IW214" i="4" a="1"/>
  <c r="FO232" i="4" a="1"/>
  <c r="GS234" i="4" a="1"/>
  <c r="FB86" i="2" a="1"/>
  <c r="FD59" i="2" a="1"/>
  <c r="IW117" i="4" a="1"/>
  <c r="EY230" i="4" a="1"/>
  <c r="IT66" i="4" a="1"/>
  <c r="IH230" i="4" a="1"/>
  <c r="IP101" i="4" a="1"/>
  <c r="IR92" i="4" a="1"/>
  <c r="CM232" i="4" a="1"/>
  <c r="IU222" i="4" a="1"/>
  <c r="IR41" i="4" a="1"/>
  <c r="FD137" i="2" a="1"/>
  <c r="IC234" i="4" a="1"/>
  <c r="FC195" i="2" a="1"/>
  <c r="IU168" i="4" a="1"/>
  <c r="IP129" i="4" a="1"/>
  <c r="DQ233" i="2" a="1"/>
  <c r="FD65" i="2" a="1"/>
  <c r="GR230" i="4" a="1"/>
  <c r="GR233" i="4" a="1"/>
  <c r="BK231" i="2" a="1"/>
  <c r="IU138" i="4" a="1"/>
  <c r="IV67" i="4" a="1"/>
  <c r="FC84" i="2" a="1"/>
  <c r="FB56" i="2" a="1"/>
  <c r="FH232" i="4" a="1"/>
  <c r="BS230" i="2" a="1"/>
  <c r="FA94" i="2" a="1"/>
  <c r="C233" i="4" a="1"/>
  <c r="CU234" i="4" a="1"/>
  <c r="HP230" i="4" a="1"/>
  <c r="FE8" i="2" a="1"/>
  <c r="DJ234" i="2" a="1"/>
  <c r="IP46" i="4" a="1"/>
  <c r="HH232" i="4" a="1"/>
  <c r="FA93" i="2" a="1"/>
  <c r="DN233" i="2" a="1"/>
  <c r="HK230" i="4" a="1"/>
  <c r="CK232" i="2" a="1"/>
  <c r="FB117" i="2" a="1"/>
  <c r="FA232" i="4" a="1"/>
  <c r="HO232" i="4" a="1"/>
  <c r="DV234" i="2" a="1"/>
  <c r="DX230" i="2" a="1"/>
  <c r="FD14" i="2" a="1"/>
  <c r="FD63" i="2" a="1"/>
  <c r="IV188" i="4" a="1"/>
  <c r="HK231" i="4" a="1"/>
  <c r="HF230" i="4" a="1"/>
  <c r="CJ231" i="2" a="1"/>
  <c r="IW19" i="4" a="1"/>
  <c r="IR17" i="4" a="1"/>
  <c r="IU164" i="4" a="1"/>
  <c r="IV117" i="4" a="1"/>
  <c r="IQ87" i="4" a="1"/>
  <c r="HR230" i="4" a="1"/>
  <c r="IW219" i="4" a="1"/>
  <c r="HF231" i="4" a="1"/>
  <c r="IR123" i="4" a="1"/>
  <c r="EO232" i="2" a="1"/>
  <c r="IQ117" i="4" a="1"/>
  <c r="EI231" i="4" a="1"/>
  <c r="FC121" i="2" a="1"/>
  <c r="FB225" i="2" a="1"/>
  <c r="EM233" i="4" a="1"/>
  <c r="FB29" i="2" a="1"/>
  <c r="HK232" i="4" a="1"/>
  <c r="GY231" i="4" a="1"/>
  <c r="FD58" i="2" a="1"/>
  <c r="FD185" i="2" a="1"/>
  <c r="IP185" i="4" a="1"/>
  <c r="IE232" i="4" a="1"/>
  <c r="CT230" i="2" a="1"/>
  <c r="IS226" i="4" a="1"/>
  <c r="IU172" i="4" a="1"/>
  <c r="IQ13" i="4" a="1"/>
  <c r="IR61" i="4" a="1"/>
  <c r="IU135" i="4" a="1"/>
  <c r="FS230" i="4" a="1"/>
  <c r="BL231" i="4" a="1"/>
  <c r="FC30" i="2" a="1"/>
  <c r="IS41" i="4" a="1"/>
  <c r="FM232" i="4" a="1"/>
  <c r="BN230" i="2" a="1"/>
  <c r="IQ192" i="4" a="1"/>
  <c r="CY234" i="4" a="1"/>
  <c r="IP229" i="4" a="1"/>
  <c r="DP233" i="4" a="1"/>
  <c r="AQ232" i="2" a="1"/>
  <c r="FE40" i="2" a="1"/>
  <c r="AQ233" i="4" a="1"/>
  <c r="DL230" i="4" a="1"/>
  <c r="FD107" i="2" a="1"/>
  <c r="IV145" i="4" a="1"/>
  <c r="EX232" i="4" a="1"/>
  <c r="FD139" i="2" a="1"/>
  <c r="AY234" i="2" a="1"/>
  <c r="BL233" i="4" a="1"/>
  <c r="FP230" i="4" a="1"/>
  <c r="CN230" i="4" a="1"/>
  <c r="IR96" i="4" a="1"/>
  <c r="IT180" i="4" a="1"/>
  <c r="IS73" i="4" a="1"/>
  <c r="IH231" i="4" a="1"/>
  <c r="FY234" i="4" a="1"/>
  <c r="FB229" i="2" a="1"/>
  <c r="ET234" i="4" a="1"/>
  <c r="IU116" i="4" a="1"/>
  <c r="FC25" i="2" a="1"/>
  <c r="FB32" i="2" a="1"/>
  <c r="DM233" i="4" a="1"/>
  <c r="DA230" i="4" a="1"/>
  <c r="FB216" i="2" a="1"/>
  <c r="IP63" i="4" a="1"/>
  <c r="DF232" i="2" a="1"/>
  <c r="FD232" i="4" a="1"/>
  <c r="FA207" i="2" a="1"/>
  <c r="AB234" i="2" a="1"/>
  <c r="BM230" i="2" a="1"/>
  <c r="FW233" i="4" a="1"/>
  <c r="DA232" i="4" a="1"/>
  <c r="IW201" i="4" a="1"/>
  <c r="CQ233" i="2" a="1"/>
  <c r="FA133" i="2" a="1"/>
  <c r="FB22" i="2" a="1"/>
  <c r="FA126" i="2" a="1"/>
  <c r="FB14" i="2" a="1"/>
  <c r="FE137" i="2" a="1"/>
  <c r="FD225" i="2" a="1"/>
  <c r="IS119" i="4" a="1"/>
  <c r="EJ230" i="2" a="1"/>
  <c r="IP24" i="4" a="1"/>
  <c r="FB211" i="2" a="1"/>
  <c r="IT172" i="4" a="1"/>
  <c r="IV55" i="4" a="1"/>
  <c r="CZ233" i="2" a="1"/>
  <c r="IR188" i="4" a="1"/>
  <c r="I232" i="4" a="1"/>
  <c r="IQ110" i="4" a="1"/>
  <c r="IG231" i="4" a="1"/>
  <c r="IT81" i="4" a="1"/>
  <c r="HS233" i="4" a="1"/>
  <c r="Y233" i="4" a="1"/>
  <c r="DD234" i="2" a="1"/>
  <c r="BD231" i="2" a="1"/>
  <c r="BN230" i="4" a="1"/>
  <c r="FA141" i="2" a="1"/>
  <c r="FD39" i="2" a="1"/>
  <c r="FC174" i="2" a="1"/>
  <c r="IA232" i="4" a="1"/>
  <c r="IP86" i="4" a="1"/>
  <c r="IP34" i="4" a="1"/>
  <c r="IQ119" i="4" a="1"/>
  <c r="IS30" i="4" a="1"/>
  <c r="AI232" i="4" a="1"/>
  <c r="EG231" i="2" a="1"/>
  <c r="IW110" i="4" a="1"/>
  <c r="FA25" i="2" a="1"/>
  <c r="BP234" i="4" a="1"/>
  <c r="FE217" i="2" a="1"/>
  <c r="IV158" i="4" a="1"/>
  <c r="IW108" i="4" a="1"/>
  <c r="AT232" i="2" a="1"/>
  <c r="HF234" i="4" a="1"/>
  <c r="IT41" i="4" a="1"/>
  <c r="CL234" i="2" a="1"/>
  <c r="DI231" i="2" a="1"/>
  <c r="DF230" i="2" a="1"/>
  <c r="FE232" i="4" a="1"/>
  <c r="GM233" i="4" a="1"/>
  <c r="IS155" i="4" a="1"/>
  <c r="IQ138" i="4" a="1"/>
  <c r="AE232" i="2" a="1"/>
  <c r="IV126" i="4" a="1"/>
  <c r="ET230" i="2" a="1"/>
  <c r="S231" i="4" a="1"/>
  <c r="FC162" i="2" a="1"/>
  <c r="HQ231" i="4" a="1"/>
  <c r="IU98" i="4" a="1"/>
  <c r="CC233" i="4" a="1"/>
  <c r="IP127" i="4" a="1"/>
  <c r="FE214" i="2" a="1"/>
  <c r="CE232" i="2" a="1"/>
  <c r="IV209" i="4" a="1"/>
  <c r="FC44" i="2" a="1"/>
  <c r="FC54" i="2" a="1"/>
  <c r="EY230" i="2" a="1"/>
  <c r="FD210" i="2" a="1"/>
  <c r="FA177" i="2" a="1"/>
  <c r="FA51" i="2" a="1"/>
  <c r="AC233" i="2" a="1"/>
  <c r="U234" i="4" a="1"/>
  <c r="IR29" i="4" a="1"/>
  <c r="FB69" i="2" a="1"/>
  <c r="HV230" i="4" a="1"/>
  <c r="FE138" i="2" a="1"/>
  <c r="P232" i="2" a="1"/>
  <c r="FC69" i="2" a="1"/>
  <c r="CH233" i="2" a="1"/>
  <c r="HA231" i="4" a="1"/>
  <c r="IU197" i="4" a="1"/>
  <c r="FB97" i="2" a="1"/>
  <c r="HN231" i="4" a="1"/>
  <c r="IW208" i="4" a="1"/>
  <c r="FE108" i="2" a="1"/>
  <c r="DQ232" i="4" a="1"/>
  <c r="Z230" i="2" a="1"/>
  <c r="IU210" i="4" a="1"/>
  <c r="IS192" i="4" a="1"/>
  <c r="BJ230" i="2" a="1"/>
  <c r="HH230" i="4" a="1"/>
  <c r="IQ31" i="4" a="1"/>
  <c r="IP156" i="4" a="1"/>
  <c r="IW13" i="4" a="1"/>
  <c r="AT232" i="4" a="1"/>
  <c r="FA194" i="2" a="1"/>
  <c r="FA102" i="2" a="1"/>
  <c r="FB92" i="2" a="1"/>
  <c r="FC191" i="2" a="1"/>
  <c r="EJ232" i="2" a="1"/>
  <c r="AF232" i="4" a="1"/>
  <c r="FB103" i="2" a="1"/>
  <c r="IR18" i="4" a="1"/>
  <c r="FE49" i="2" a="1"/>
  <c r="IT62" i="4" a="1"/>
  <c r="IQ41" i="4" a="1"/>
  <c r="FB151" i="2" a="1"/>
  <c r="IU36" i="4" a="1"/>
  <c r="BW234" i="4" a="1"/>
  <c r="FI234" i="4" a="1"/>
  <c r="GD230" i="4" a="1"/>
  <c r="IP121" i="4" a="1"/>
  <c r="IP161" i="4" a="1"/>
  <c r="IW195" i="4" a="1"/>
  <c r="IP39" i="4" a="1"/>
  <c r="GK232" i="4" a="1"/>
  <c r="CU232" i="4" a="1"/>
  <c r="FD178" i="2" a="1"/>
  <c r="IT97" i="4" a="1"/>
  <c r="FD217" i="2" a="1"/>
  <c r="IV11" i="4" a="1"/>
  <c r="IP134" i="4" a="1"/>
  <c r="IT223" i="4" a="1"/>
  <c r="IP128" i="4" a="1"/>
  <c r="EF230" i="2" a="1"/>
  <c r="ET232" i="4" a="1"/>
  <c r="FB44" i="2" a="1"/>
  <c r="DG233" i="4" a="1"/>
  <c r="FC146" i="2" a="1"/>
  <c r="BX231" i="2" a="1"/>
  <c r="FC103" i="2" a="1"/>
  <c r="IP183" i="4" a="1"/>
  <c r="AY230" i="2" a="1"/>
  <c r="FA68" i="2" a="1"/>
  <c r="CB233" i="4" a="1"/>
  <c r="O231" i="2" a="1"/>
  <c r="FA99" i="2" a="1"/>
  <c r="EH233" i="2" a="1"/>
  <c r="EQ233" i="2" a="1"/>
  <c r="FD224" i="2" a="1"/>
  <c r="AN233" i="2" a="1"/>
  <c r="FC205" i="2" a="1"/>
  <c r="AM232" i="4" a="1"/>
  <c r="FD208" i="2" a="1"/>
  <c r="CU231" i="2" a="1"/>
  <c r="IW128" i="4" a="1"/>
  <c r="II233" i="4" a="1"/>
  <c r="IV23" i="4" a="1"/>
  <c r="FD91" i="2" a="1"/>
  <c r="EW230" i="4" a="1"/>
  <c r="FA22" i="2" a="1"/>
  <c r="DH231" i="2" a="1"/>
  <c r="AH231" i="2" a="1"/>
  <c r="CK233" i="4" a="1"/>
  <c r="BL230" i="4" a="1"/>
  <c r="HD231" i="4" a="1"/>
  <c r="FB207" i="2" a="1"/>
  <c r="IS83" i="4" a="1"/>
  <c r="FB180" i="2" a="1"/>
  <c r="FC33" i="2" a="1"/>
  <c r="FB15" i="2" a="1"/>
  <c r="IT27" i="4" a="1"/>
  <c r="FC106" i="2" a="1"/>
  <c r="IV214" i="4" a="1"/>
  <c r="IQ133" i="4" a="1"/>
  <c r="FA204" i="2" a="1"/>
  <c r="DE230" i="2" a="1"/>
  <c r="IP226" i="4" a="1"/>
  <c r="IP152" i="4" a="1"/>
  <c r="IW191" i="4" a="1"/>
  <c r="FB98" i="2" a="1"/>
  <c r="IS27" i="4" a="1"/>
  <c r="FC36" i="2" a="1"/>
  <c r="BY231" i="2" a="1"/>
  <c r="IR191" i="4" a="1"/>
  <c r="J231" i="4" a="1"/>
  <c r="EU231" i="4" a="1"/>
  <c r="ET230" i="4" a="1"/>
  <c r="IV186" i="4" a="1"/>
  <c r="AI232" i="2" a="1"/>
  <c r="ES232" i="2" a="1"/>
  <c r="IW122" i="4" a="1"/>
  <c r="FP232" i="4" a="1"/>
  <c r="CZ231" i="4" a="1"/>
  <c r="FD129" i="2" a="1"/>
  <c r="FC10" i="2" a="1"/>
  <c r="IP143" i="4" a="1"/>
  <c r="IW199" i="4" a="1"/>
  <c r="IT228" i="4" a="1"/>
  <c r="IP215" i="4" a="1"/>
  <c r="FI230" i="4" a="1"/>
  <c r="IQ216" i="4" a="1"/>
  <c r="DL231" i="2" a="1"/>
  <c r="DX233" i="2" a="1"/>
  <c r="Z232" i="4" a="1"/>
  <c r="FB105" i="2" a="1"/>
  <c r="CD234" i="2" a="1"/>
  <c r="DX232" i="4" a="1"/>
  <c r="IJ233" i="4" a="1"/>
  <c r="AF231" i="4" a="1"/>
  <c r="GT230" i="4" a="1"/>
  <c r="ES233" i="4" a="1"/>
  <c r="IT15" i="4" a="1"/>
  <c r="CB231" i="2" a="1"/>
  <c r="FE29" i="2" a="1"/>
  <c r="IU26" i="4" a="1"/>
  <c r="FB58" i="2" a="1"/>
  <c r="IS174" i="4" a="1"/>
  <c r="IQ97" i="4" a="1"/>
  <c r="FD96" i="2" a="1"/>
  <c r="BI230" i="4" a="1"/>
  <c r="HY231" i="4" a="1"/>
  <c r="FD161" i="2" a="1"/>
  <c r="CL232" i="2" a="1"/>
  <c r="FC34" i="2" a="1"/>
  <c r="CM234" i="2" a="1"/>
  <c r="BI232" i="2" a="1"/>
  <c r="BC230" i="2" a="1"/>
  <c r="IP209" i="4" a="1"/>
  <c r="IU216" i="4" a="1"/>
  <c r="P230" i="2" a="1"/>
  <c r="IU156" i="4" a="1"/>
  <c r="U234" i="2" a="1"/>
  <c r="BN232" i="4" a="1"/>
  <c r="IR210" i="4" a="1"/>
  <c r="IW75" i="4" a="1"/>
  <c r="IL234" i="4" a="1"/>
  <c r="BH232" i="4" a="1"/>
  <c r="IT158" i="4" a="1"/>
  <c r="IU179" i="4" a="1"/>
  <c r="DR234" i="4" a="1"/>
  <c r="HB230" i="4" a="1"/>
  <c r="IQ38" i="4" a="1"/>
  <c r="IT77" i="4" a="1"/>
  <c r="FE225" i="2" a="1"/>
  <c r="IV167" i="4" a="1"/>
  <c r="AO231" i="2" a="1"/>
  <c r="L233" i="4" a="1"/>
  <c r="CZ233" i="4" a="1"/>
  <c r="IR75" i="4" a="1"/>
  <c r="FB220" i="2" a="1"/>
  <c r="EA233" i="4" a="1"/>
  <c r="CH230" i="4" a="1"/>
  <c r="IU189" i="4" a="1"/>
  <c r="CZ234" i="4" a="1"/>
  <c r="AR230" i="4" a="1"/>
  <c r="FC29" i="2" a="1"/>
  <c r="CY231" i="2" a="1"/>
  <c r="HX230" i="4" a="1"/>
  <c r="FC228" i="2" a="1"/>
  <c r="HC233" i="4" a="1"/>
  <c r="CL233" i="2" a="1"/>
  <c r="AV231" i="4" a="1"/>
  <c r="BJ232" i="2" a="1"/>
  <c r="CR230" i="4" a="1"/>
  <c r="CO230" i="2" a="1"/>
  <c r="FD90" i="2" a="1"/>
  <c r="IR34" i="4" a="1"/>
  <c r="GF233" i="4" a="1"/>
  <c r="FE182" i="2" a="1"/>
  <c r="FB139" i="2" a="1"/>
  <c r="IW46" i="4" a="1"/>
  <c r="IQ39" i="4" a="1"/>
  <c r="IR150" i="4" a="1"/>
  <c r="FC218" i="2" a="1"/>
  <c r="CV233" i="4" a="1"/>
  <c r="IC232" i="4" a="1"/>
  <c r="BN234" i="2" a="1"/>
  <c r="HM231" i="4" a="1"/>
  <c r="IT61" i="4" a="1"/>
  <c r="FA164" i="2" a="1"/>
  <c r="IU112" i="4" a="1"/>
  <c r="IQ130" i="4" a="1"/>
  <c r="BZ231" i="2" a="1"/>
  <c r="FC158" i="2" a="1"/>
  <c r="HR234" i="4" a="1"/>
  <c r="FE206" i="2" a="1"/>
  <c r="BW231" i="2" a="1"/>
  <c r="IT164" i="4" a="1"/>
  <c r="FD156" i="2" a="1"/>
  <c r="IU101" i="4" a="1"/>
  <c r="FD182" i="2" a="1"/>
  <c r="GU234" i="4" a="1"/>
  <c r="AT230" i="2" a="1"/>
  <c r="IV204" i="4" a="1"/>
  <c r="EN234" i="2" a="1"/>
  <c r="IQ76" i="4" a="1"/>
  <c r="BA233" i="4" a="1"/>
  <c r="IR44" i="4" a="1"/>
  <c r="CZ234" i="2" a="1"/>
  <c r="FC223" i="2" a="1"/>
  <c r="IP158" i="4" a="1"/>
  <c r="DI234" i="4" a="1"/>
  <c r="DF233" i="2" a="1"/>
  <c r="BE233" i="2" a="1"/>
  <c r="IP79" i="4" a="1"/>
  <c r="AD233" i="2" a="1"/>
  <c r="FB189" i="2" a="1"/>
  <c r="IQ163" i="4" a="1"/>
  <c r="GT232" i="4" a="1"/>
  <c r="IQ22" i="4" a="1"/>
  <c r="FC206" i="2" a="1"/>
  <c r="FA53" i="2" a="1"/>
  <c r="IT88" i="4" a="1"/>
  <c r="H233" i="2" a="1"/>
  <c r="IV148" i="4" a="1"/>
  <c r="CS230" i="2" a="1"/>
  <c r="DQ234" i="4" a="1"/>
  <c r="IV133" i="4" a="1"/>
  <c r="IR175" i="4" a="1"/>
  <c r="IU30" i="4" a="1"/>
  <c r="IR202" i="4" a="1"/>
  <c r="IV207" i="4" a="1"/>
  <c r="ET232" i="2" a="1"/>
  <c r="FA10" i="2" a="1"/>
  <c r="IU227" i="4" a="1"/>
  <c r="FA11" i="2" a="1"/>
  <c r="IP173" i="4" a="1"/>
  <c r="IU203" i="4" a="1"/>
  <c r="CA234" i="4" a="1"/>
  <c r="I232" i="2" a="1"/>
  <c r="IP54" i="4" a="1"/>
  <c r="FE54" i="2" a="1"/>
  <c r="IS137" i="4" a="1"/>
  <c r="FC48" i="2" a="1"/>
  <c r="FB17" i="2" a="1"/>
  <c r="E230" i="4" a="1"/>
  <c r="FC153" i="2" a="1"/>
  <c r="FA128" i="2" a="1"/>
  <c r="ES230" i="4" a="1"/>
  <c r="CS233" i="2" a="1"/>
  <c r="IS17" i="4" a="1"/>
  <c r="FA46" i="2" a="1"/>
  <c r="EJ234" i="4" a="1"/>
  <c r="FC111" i="2" a="1"/>
  <c r="IQ83" i="4" a="1"/>
  <c r="IV61" i="4" a="1"/>
  <c r="IT175" i="4" a="1"/>
  <c r="CY234" i="2" a="1"/>
  <c r="CR233" i="4" a="1"/>
  <c r="BS232" i="2" a="1"/>
  <c r="IW61" i="4" a="1"/>
  <c r="FD221" i="2" a="1"/>
  <c r="FB146" i="2" a="1"/>
  <c r="IS194" i="4" a="1"/>
  <c r="FE109" i="2" a="1"/>
  <c r="CB233" i="2" a="1"/>
  <c r="DX230" i="4" a="1"/>
  <c r="IU12" i="4" a="1"/>
  <c r="CB230" i="4" a="1"/>
  <c r="CU231" i="4" a="1"/>
  <c r="FE209" i="2" a="1"/>
  <c r="FA143" i="2" a="1"/>
  <c r="AS231" i="2" a="1"/>
  <c r="FA105" i="2" a="1"/>
  <c r="FA97" i="2" a="1"/>
  <c r="IU209" i="4" a="1"/>
  <c r="GX233" i="4" a="1"/>
  <c r="IV74" i="4" a="1"/>
  <c r="IW63" i="4" a="1"/>
  <c r="ED232" i="4" a="1"/>
  <c r="DC234" i="4" a="1"/>
  <c r="IP26" i="4" a="1"/>
  <c r="HB231" i="4" a="1"/>
  <c r="FA55" i="2" a="1"/>
  <c r="AP232" i="4" a="1"/>
  <c r="FD76" i="2" a="1"/>
  <c r="FK233" i="4" a="1"/>
  <c r="AG232" i="2" a="1"/>
  <c r="IR136" i="4" a="1"/>
  <c r="BW233" i="2" a="1"/>
  <c r="DI233" i="2" a="1"/>
  <c r="FB219" i="2" a="1"/>
  <c r="IT206" i="4" a="1"/>
  <c r="FE222" i="2" a="1"/>
  <c r="IR126" i="4" a="1"/>
  <c r="DB233" i="4" a="1"/>
  <c r="BF232" i="4" a="1"/>
  <c r="AJ233" i="2" a="1"/>
  <c r="IU183" i="4" a="1"/>
  <c r="EN231" i="4" a="1"/>
  <c r="IW177" i="4" a="1"/>
  <c r="IS213" i="4" a="1"/>
  <c r="IU75" i="4" a="1"/>
  <c r="FA54" i="2" a="1"/>
  <c r="GP230" i="4" a="1"/>
  <c r="DP231" i="2" a="1"/>
  <c r="FC66" i="2" a="1"/>
  <c r="GV234" i="4" a="1"/>
  <c r="X232" i="2" a="1"/>
  <c r="IQ215" i="4" a="1"/>
  <c r="AI230" i="2" a="1"/>
  <c r="BT232" i="4" a="1"/>
  <c r="FA213" i="2" a="1"/>
  <c r="AP233" i="2" a="1"/>
  <c r="AC231" i="2" a="1"/>
  <c r="T233" i="2" a="1"/>
  <c r="ID231" i="4" a="1"/>
  <c r="IR184" i="4" a="1"/>
  <c r="FB192" i="2" a="1"/>
  <c r="AB231" i="2" a="1"/>
  <c r="X234" i="4" a="1"/>
  <c r="FD181" i="2" a="1"/>
  <c r="IW203" i="4" a="1"/>
  <c r="IV131" i="4" a="1"/>
  <c r="FC82" i="2" a="1"/>
  <c r="FC172" i="2" a="1"/>
  <c r="IW120" i="4" a="1"/>
  <c r="EC231" i="4" a="1"/>
  <c r="IW167" i="4" a="1"/>
  <c r="AW234" i="2" a="1"/>
  <c r="FJ230" i="4" a="1"/>
  <c r="HZ231" i="4" a="1"/>
  <c r="HG232" i="4" a="1"/>
  <c r="IP119" i="4" a="1"/>
  <c r="FB122" i="2" a="1"/>
  <c r="HC232" i="4" a="1"/>
  <c r="IU180" i="4" a="1"/>
  <c r="FZ232" i="4" a="1"/>
  <c r="EP233" i="4" a="1"/>
  <c r="AI231" i="2" a="1"/>
  <c r="AK232" i="4" a="1"/>
  <c r="IP47" i="4" a="1"/>
  <c r="D230" i="2" a="1"/>
  <c r="IR133" i="4" a="1"/>
  <c r="BE234" i="2" a="1"/>
  <c r="IP104" i="4" a="1"/>
  <c r="N234" i="4" a="1"/>
  <c r="IQ28" i="4" a="1"/>
  <c r="IO230" i="4" a="1"/>
  <c r="IS89" i="4" a="1"/>
  <c r="IT71" i="4" a="1"/>
  <c r="FC194" i="2" a="1"/>
  <c r="AC232" i="2" a="1"/>
  <c r="IP126" i="4" a="1"/>
  <c r="DF231" i="2" a="1"/>
  <c r="Z231" i="2" a="1"/>
  <c r="IN230" i="4" a="1"/>
  <c r="FD52" i="2" a="1"/>
  <c r="K232" i="2" a="1"/>
  <c r="IU215" i="4" a="1"/>
  <c r="IV36" i="4" a="1"/>
  <c r="FD209" i="2" a="1"/>
  <c r="IT116" i="4" a="1"/>
  <c r="IW206" i="4" a="1"/>
  <c r="IU40" i="4" a="1"/>
  <c r="W231" i="4" a="1"/>
  <c r="HO231" i="4" a="1"/>
  <c r="FB128" i="2" a="1"/>
  <c r="FA139" i="2" a="1"/>
  <c r="DN231" i="4" a="1"/>
  <c r="IS168" i="4" a="1"/>
  <c r="FE233" i="4" a="1"/>
  <c r="IU192" i="4" a="1"/>
  <c r="BE231" i="2" a="1"/>
  <c r="IR76" i="4" a="1"/>
  <c r="IT21" i="4" a="1"/>
  <c r="IU187" i="4" a="1"/>
  <c r="IV217" i="4" a="1"/>
  <c r="CM230" i="4" a="1"/>
  <c r="IP18" i="4" a="1"/>
  <c r="BY233" i="2" a="1"/>
  <c r="IR68" i="4" a="1"/>
  <c r="Y234" i="2" a="1"/>
  <c r="BZ233" i="2" a="1"/>
  <c r="FB19" i="2" a="1"/>
  <c r="BT232" i="2" a="1"/>
  <c r="IT67" i="4" a="1"/>
  <c r="GQ232" i="4" a="1"/>
  <c r="FB112" i="2" a="1"/>
  <c r="IW17" i="4" a="1"/>
  <c r="FB190" i="2" a="1"/>
  <c r="AW231" i="2" a="1"/>
  <c r="EO233" i="4" a="1"/>
  <c r="FE31" i="2" a="1"/>
  <c r="AM230" i="4" a="1"/>
  <c r="IP221" i="4" a="1"/>
  <c r="FD203" i="2" a="1"/>
  <c r="AP232" i="2" a="1"/>
  <c r="BQ231" i="2" a="1"/>
  <c r="FE120" i="2" a="1"/>
  <c r="I234" i="4" a="1"/>
  <c r="IP8" i="4" a="1"/>
  <c r="FE93" i="2" a="1"/>
  <c r="CP231" i="4" a="1"/>
  <c r="AX232" i="2" a="1"/>
  <c r="BR233" i="4" a="1"/>
  <c r="FC178" i="2" a="1"/>
  <c r="FA147" i="2" a="1"/>
  <c r="AY230" i="4" a="1"/>
  <c r="FD25" i="2" a="1"/>
  <c r="IU72" i="4" a="1"/>
  <c r="IQ104" i="4" a="1"/>
  <c r="IO233" i="4" a="1"/>
  <c r="IW133" i="4" a="1"/>
  <c r="FC211" i="2" a="1"/>
  <c r="FE128" i="2" a="1"/>
  <c r="FD160" i="2" a="1"/>
  <c r="HH231" i="4" a="1"/>
  <c r="IP184" i="4" a="1"/>
  <c r="AJ232" i="4" a="1"/>
  <c r="IP56" i="4" a="1"/>
  <c r="IV62" i="4" a="1"/>
  <c r="BA231" i="2" a="1"/>
  <c r="FH233" i="4" a="1"/>
  <c r="K231" i="4" a="1"/>
  <c r="IK234" i="4" a="1"/>
  <c r="FD24" i="2" a="1"/>
  <c r="IS186" i="4" a="1"/>
  <c r="FA95" i="2" a="1"/>
  <c r="GF232" i="4" a="1"/>
  <c r="ET231" i="2" a="1"/>
  <c r="FC116" i="2" a="1"/>
  <c r="AU232" i="4" a="1"/>
  <c r="IV97" i="4" a="1"/>
  <c r="AW230" i="2" a="1"/>
  <c r="FC171" i="2" a="1"/>
  <c r="BV231" i="4" a="1"/>
  <c r="FA17" i="2" a="1"/>
  <c r="IQ199" i="4" a="1"/>
  <c r="IR25" i="4" a="1"/>
  <c r="EY231" i="4" a="1"/>
  <c r="IQ7" i="4" a="1"/>
  <c r="GQ231" i="4" a="1"/>
  <c r="FC227" i="2" a="1"/>
  <c r="IS161" i="4" a="1"/>
  <c r="IF233" i="4" a="1"/>
  <c r="IV220" i="4" a="1"/>
  <c r="FB43" i="2" a="1"/>
  <c r="CO233" i="4" a="1"/>
  <c r="IS170" i="4" a="1"/>
  <c r="GB232" i="4" a="1"/>
  <c r="EL232" i="4" a="1"/>
  <c r="IU207" i="4" a="1"/>
  <c r="GZ233" i="4" a="1"/>
  <c r="R230" i="2" a="1"/>
  <c r="CM233" i="2" a="1"/>
  <c r="IW35" i="4" a="1"/>
  <c r="IT186" i="4" a="1"/>
  <c r="IW79" i="4" a="1"/>
  <c r="IQ61" i="4" a="1"/>
  <c r="FE48" i="2" a="1"/>
  <c r="IW125" i="4" a="1"/>
  <c r="DI234" i="2" a="1"/>
  <c r="HG233" i="4" a="1"/>
  <c r="IV150" i="4" a="1"/>
  <c r="IT141" i="4" a="1"/>
  <c r="CG232" i="2" a="1"/>
  <c r="FB204" i="2" a="1"/>
  <c r="IV102" i="4" a="1"/>
  <c r="C231" i="4" a="1"/>
  <c r="BV234" i="4" a="1"/>
  <c r="IR26" i="4" a="1"/>
  <c r="DU232" i="4" a="1"/>
  <c r="FA150" i="2" a="1"/>
  <c r="F234" i="2" a="1"/>
  <c r="IR121" i="4" a="1"/>
  <c r="CW234" i="4" a="1"/>
  <c r="IR131" i="4" a="1"/>
  <c r="FC185" i="2" a="1"/>
  <c r="IQ175" i="4" a="1"/>
  <c r="FD201" i="2" a="1"/>
  <c r="FE132" i="2" a="1"/>
  <c r="FA45" i="2" a="1"/>
  <c r="FA140" i="2" a="1"/>
  <c r="IS88" i="4" a="1"/>
  <c r="AA234" i="4" a="1"/>
  <c r="IW12" i="4" a="1"/>
  <c r="FC43" i="2" a="1"/>
  <c r="DB231" i="4" a="1"/>
  <c r="IQ182" i="4" a="1"/>
  <c r="GO230" i="4" a="1"/>
  <c r="DT233" i="4" a="1"/>
  <c r="IQ227" i="4" a="1"/>
  <c r="FD220" i="2" a="1"/>
  <c r="FD222" i="2" a="1"/>
  <c r="BS234" i="2" a="1"/>
  <c r="EV234" i="2" a="1"/>
  <c r="FA115" i="2" a="1"/>
  <c r="IS224" i="4" a="1"/>
  <c r="IR39" i="4" a="1"/>
  <c r="FB208" i="2" a="1"/>
  <c r="IU123" i="4" a="1"/>
  <c r="EZ234" i="2" a="1"/>
  <c r="EM234" i="4" a="1"/>
  <c r="FC210" i="2" a="1"/>
  <c r="FA136" i="2" a="1"/>
  <c r="IQ34" i="4" a="1"/>
  <c r="IT213" i="4" a="1"/>
  <c r="FD88" i="2" a="1"/>
  <c r="IQ111" i="4" a="1"/>
  <c r="BC231" i="4" a="1"/>
  <c r="DW232" i="4" a="1"/>
  <c r="IQ168" i="4" a="1"/>
  <c r="FA148" i="2" a="1"/>
  <c r="AU233" i="2" a="1"/>
  <c r="D232" i="4" a="1"/>
  <c r="FC9" i="2" a="1"/>
  <c r="IP92" i="4" a="1"/>
  <c r="CF232" i="4" a="1"/>
  <c r="IV130" i="4" a="1"/>
  <c r="FD191" i="2" a="1"/>
  <c r="IQ114" i="4" a="1"/>
  <c r="IU28" i="4" a="1"/>
  <c r="IR137" i="4" a="1"/>
  <c r="DH234" i="2" a="1"/>
  <c r="EG230" i="2" a="1"/>
  <c r="FC149" i="2" a="1"/>
  <c r="AB232" i="4" a="1"/>
  <c r="FE33" i="2" a="1"/>
  <c r="IT174" i="4" a="1"/>
  <c r="IQ127" i="4" a="1"/>
  <c r="DT232" i="4" a="1"/>
  <c r="IU63" i="4" a="1"/>
  <c r="FQ234" i="4" a="1"/>
  <c r="FB118" i="2" a="1"/>
  <c r="IV216" i="4" a="1"/>
  <c r="FA103" i="2" a="1"/>
  <c r="FC225" i="2" a="1"/>
  <c r="CI233" i="4" a="1"/>
  <c r="IW197" i="4" a="1"/>
  <c r="EU230" i="2" a="1"/>
  <c r="CX231" i="4" a="1"/>
  <c r="DT234" i="4" a="1"/>
  <c r="IT203" i="4" a="1"/>
  <c r="FD37" i="2" a="1"/>
  <c r="FB40" i="2" a="1"/>
  <c r="EF231" i="4" a="1"/>
  <c r="IU161" i="4" a="1"/>
  <c r="IW131" i="4" a="1"/>
  <c r="BC234" i="4" a="1"/>
  <c r="IR196" i="4" a="1"/>
  <c r="FE226" i="2" a="1"/>
  <c r="IV26" i="4" a="1"/>
  <c r="IR127" i="4" a="1"/>
  <c r="HC234" i="4" a="1"/>
  <c r="HL234" i="4" a="1"/>
  <c r="CK234" i="4" a="1"/>
  <c r="P231" i="2" a="1"/>
  <c r="GG231" i="4" a="1"/>
  <c r="CO232" i="4" a="1"/>
  <c r="IQ21" i="4" a="1"/>
  <c r="IW84" i="4" a="1"/>
  <c r="FA16" i="2" a="1"/>
  <c r="IN232" i="4" a="1"/>
  <c r="R231" i="2" a="1"/>
  <c r="FE150" i="2" a="1"/>
  <c r="EJ233" i="2" a="1"/>
  <c r="BA232" i="2" a="1"/>
  <c r="AN231" i="4" a="1"/>
  <c r="G231" i="2" a="1"/>
  <c r="EX234" i="4" a="1"/>
  <c r="FA106" i="2" a="1"/>
  <c r="BU233" i="4" a="1"/>
  <c r="IU130" i="4" a="1"/>
  <c r="FC232" i="4" a="1"/>
  <c r="CC232" i="2" a="1"/>
  <c r="IV227" i="4" a="1"/>
  <c r="IS28" i="4" a="1"/>
  <c r="EW234" i="2" a="1"/>
  <c r="DS231" i="4" a="1"/>
  <c r="IR152" i="4" a="1"/>
  <c r="CS233" i="4" a="1"/>
  <c r="AX230" i="2" a="1"/>
  <c r="IU9" i="4" a="1"/>
  <c r="IV104" i="4" a="1"/>
  <c r="BO230" i="4" a="1"/>
  <c r="AX233" i="4" a="1"/>
  <c r="FA72" i="2" a="1"/>
  <c r="IS67" i="4" a="1"/>
  <c r="G234" i="2" a="1"/>
  <c r="FD102" i="2" a="1"/>
  <c r="IP96" i="4" a="1"/>
  <c r="IP198" i="4" a="1"/>
  <c r="IT169" i="4" a="1"/>
  <c r="IW198" i="4" a="1"/>
  <c r="FB109" i="2" a="1"/>
  <c r="IQ124" i="4" a="1"/>
  <c r="FE216" i="2" a="1"/>
  <c r="DU234" i="2" a="1"/>
  <c r="AF234" i="2" a="1"/>
  <c r="IP29" i="4" a="1"/>
  <c r="H231" i="2" a="1"/>
  <c r="IT82" i="4" a="1"/>
  <c r="BS233" i="2" a="1"/>
  <c r="IU206" i="4" a="1"/>
  <c r="IR28" i="4" a="1"/>
  <c r="EQ231" i="2" a="1"/>
  <c r="FG231" i="4" a="1"/>
  <c r="FD23" i="2" a="1"/>
  <c r="FE27" i="2" a="1"/>
  <c r="AC234" i="2" a="1"/>
  <c r="IQ93" i="4" a="1"/>
  <c r="DV232" i="2" a="1"/>
  <c r="CG234" i="4" a="1"/>
  <c r="FC51" i="2" a="1"/>
  <c r="CB232" i="2" a="1"/>
  <c r="FB221" i="2" a="1"/>
  <c r="FA36" i="2" a="1"/>
  <c r="DA232" i="2" a="1"/>
  <c r="IV109" i="4" a="1"/>
  <c r="EE230" i="2" a="1"/>
  <c r="IU218" i="4" a="1"/>
  <c r="BM232" i="4" a="1"/>
  <c r="IP45" i="4" a="1"/>
  <c r="IT205" i="4" a="1"/>
  <c r="FC22" i="2" a="1"/>
  <c r="BC233" i="4" a="1"/>
  <c r="BP232" i="2" a="1"/>
  <c r="IQ89" i="4" a="1"/>
  <c r="DO233" i="2" a="1"/>
  <c r="EZ233" i="2" a="1"/>
  <c r="IU100" i="4" a="1"/>
  <c r="FA227" i="2" a="1"/>
  <c r="BJ233" i="2" a="1"/>
  <c r="CU233" i="2" a="1"/>
  <c r="FB113" i="2" a="1"/>
  <c r="IU149" i="4" a="1"/>
  <c r="IV222" i="4" a="1"/>
  <c r="AT233" i="4" a="1"/>
  <c r="CQ230" i="4" a="1"/>
  <c r="IV63" i="4" a="1"/>
  <c r="IT132" i="4" a="1"/>
  <c r="AH234" i="2" a="1"/>
  <c r="BE232" i="2" a="1"/>
  <c r="IW114" i="4" a="1"/>
  <c r="EK231" i="4" a="1"/>
  <c r="FA31" i="2" a="1"/>
  <c r="FD97" i="2" a="1"/>
  <c r="V231" i="4" a="1"/>
  <c r="IR214" i="4" a="1"/>
  <c r="FE142" i="2" a="1"/>
  <c r="AR234" i="4" a="1"/>
  <c r="EI230" i="2" a="1"/>
  <c r="IS45" i="4" a="1"/>
  <c r="GV231" i="4" a="1"/>
  <c r="FE64" i="2" a="1"/>
  <c r="FA120" i="2" a="1"/>
  <c r="FE42" i="2" a="1"/>
  <c r="IQ37" i="4" a="1"/>
  <c r="IT105" i="4" a="1"/>
  <c r="IT42" i="4" a="1"/>
  <c r="IS195" i="4" a="1"/>
  <c r="IW62" i="4" a="1"/>
  <c r="IU136" i="4" a="1"/>
  <c r="FC131" i="2" a="1"/>
  <c r="CN232" i="4" a="1"/>
  <c r="IT99" i="4" a="1"/>
  <c r="AO233" i="2" a="1"/>
  <c r="EG234" i="4" a="1"/>
  <c r="FB81" i="2" a="1"/>
  <c r="FB137" i="2" a="1"/>
  <c r="IV76" i="4" a="1"/>
  <c r="IR144" i="4" a="1"/>
  <c r="T231" i="2" a="1"/>
  <c r="IS166" i="4" a="1"/>
  <c r="BA232" i="4" a="1"/>
  <c r="HS230" i="4" a="1"/>
  <c r="IT87" i="4" a="1"/>
  <c r="BG233" i="4" a="1"/>
  <c r="I233" i="4" a="1"/>
  <c r="HX234" i="4" a="1"/>
  <c r="CZ230" i="2" a="1"/>
  <c r="CA234" i="2" a="1"/>
  <c r="Z234" i="4" a="1"/>
  <c r="FD162" i="2" a="1"/>
  <c r="IU166" i="4" a="1"/>
  <c r="FE55" i="2" a="1"/>
  <c r="FC62" i="2" a="1"/>
  <c r="IP147" i="4" a="1"/>
  <c r="EB232" i="4" a="1"/>
  <c r="DM234" i="4" a="1"/>
  <c r="CF234" i="2" a="1"/>
  <c r="IW111" i="4" a="1"/>
  <c r="FB152" i="2" a="1"/>
  <c r="FC177" i="2" a="1"/>
  <c r="IU84" i="4" a="1"/>
  <c r="IW76" i="4" a="1"/>
  <c r="IU90" i="4" a="1"/>
  <c r="IR178" i="4" a="1"/>
  <c r="IQ155" i="4" a="1"/>
  <c r="FB185" i="2" a="1"/>
  <c r="IP133" i="4" a="1"/>
  <c r="FD48" i="2" a="1"/>
  <c r="FC200" i="2" a="1"/>
  <c r="IP38" i="4" a="1"/>
  <c r="EM232" i="2" a="1"/>
  <c r="IW143" i="4" a="1"/>
  <c r="DW233" i="2" a="1"/>
  <c r="FD138" i="2" a="1"/>
  <c r="FD72" i="2" a="1"/>
  <c r="FD223" i="2" a="1"/>
  <c r="HW232" i="4" a="1"/>
  <c r="IW147" i="4" a="1"/>
  <c r="CI231" i="4" a="1"/>
  <c r="FD40" i="2" a="1"/>
  <c r="IV142" i="4" a="1"/>
  <c r="GV232" i="4" a="1"/>
  <c r="FE126" i="2" a="1"/>
  <c r="IT201" i="4" a="1"/>
  <c r="IS99" i="4" a="1"/>
  <c r="FD82" i="2" a="1"/>
  <c r="E234" i="2" a="1"/>
  <c r="EE233" i="2" a="1"/>
  <c r="CA230" i="4" a="1"/>
  <c r="FO230" i="4" a="1"/>
  <c r="FE234" i="4" a="1"/>
  <c r="FB123" i="2" a="1"/>
  <c r="IU154" i="4" a="1"/>
  <c r="BK232" i="4" a="1"/>
  <c r="FP233" i="4" a="1"/>
  <c r="IW173" i="4" a="1"/>
  <c r="IU128" i="4" a="1"/>
  <c r="CO234" i="2" a="1"/>
  <c r="AJ233" i="4" a="1"/>
  <c r="EK234" i="4" a="1"/>
  <c r="IS107" i="4" a="1"/>
  <c r="BF233" i="2" a="1"/>
  <c r="AI234" i="2" a="1"/>
  <c r="FC184" i="2" a="1"/>
  <c r="IS214" i="4" a="1"/>
  <c r="FE231" i="4" a="1"/>
  <c r="HP234" i="4" a="1"/>
  <c r="IS72" i="4" a="1"/>
  <c r="FA77" i="2" a="1"/>
  <c r="BV234" i="2" a="1"/>
  <c r="IV12" i="4" a="1"/>
  <c r="FD228" i="2" a="1"/>
  <c r="IS102" i="4" a="1"/>
  <c r="O234" i="4" a="1"/>
  <c r="FB127" i="2" a="1"/>
  <c r="DP234" i="4" a="1"/>
  <c r="CP232" i="4" a="1"/>
  <c r="IR24" i="4" a="1"/>
  <c r="IA230" i="4" a="1"/>
  <c r="DL234" i="2" a="1"/>
  <c r="IT95" i="4" a="1"/>
  <c r="BR233" i="2" a="1"/>
  <c r="GL233" i="4" a="1"/>
  <c r="IU106" i="4" a="1"/>
  <c r="IW105" i="4" a="1"/>
  <c r="AK230" i="4" a="1"/>
  <c r="FE9" i="2" a="1"/>
  <c r="IP187" i="4" a="1"/>
  <c r="FC39" i="2" a="1"/>
  <c r="HB233" i="4" a="1"/>
  <c r="R234" i="4" a="1"/>
  <c r="FC79" i="2" a="1"/>
  <c r="IV113" i="4" a="1"/>
  <c r="IU99" i="4" a="1"/>
  <c r="EH231" i="2" a="1"/>
  <c r="L231" i="4" a="1"/>
  <c r="IG230" i="4" a="1"/>
  <c r="EB231" i="4" a="1"/>
  <c r="FW232" i="4" a="1"/>
  <c r="GV233" i="4" a="1"/>
  <c r="IT157" i="4" a="1"/>
  <c r="DS234" i="4" a="1"/>
  <c r="HB232" i="4" a="1"/>
  <c r="AG231" i="4" a="1"/>
  <c r="IU14" i="4" a="1"/>
  <c r="EQ233" i="4" a="1"/>
  <c r="IQ113" i="4" a="1"/>
  <c r="FE61" i="2" a="1"/>
  <c r="FD190" i="2" a="1"/>
  <c r="GI230" i="4" a="1"/>
  <c r="EY234" i="2" a="1"/>
  <c r="IR16" i="4" a="1"/>
  <c r="FA89" i="2" a="1"/>
  <c r="FE218" i="2" a="1"/>
  <c r="FD16" i="2" a="1"/>
  <c r="FD152" i="2" a="1"/>
  <c r="IR218" i="4" a="1"/>
  <c r="IP36" i="4" a="1"/>
  <c r="IR117" i="4" a="1"/>
  <c r="IQ137" i="4" a="1"/>
  <c r="FE196" i="2" a="1"/>
  <c r="FE95" i="2" a="1"/>
  <c r="FC98" i="2" a="1"/>
  <c r="GK234" i="4" a="1"/>
  <c r="IR216" i="4" a="1"/>
  <c r="IP140" i="4" a="1"/>
  <c r="IV90" i="4" a="1"/>
  <c r="FC52" i="2" a="1"/>
  <c r="BY232" i="2" a="1"/>
  <c r="AR233" i="4" a="1"/>
  <c r="EQ231" i="4" a="1"/>
  <c r="GI232" i="4" a="1"/>
  <c r="HM230" i="4" a="1"/>
  <c r="IS36" i="4" a="1"/>
  <c r="IW78" i="4" a="1"/>
  <c r="IU148" i="4" a="1"/>
  <c r="FD74" i="2" a="1"/>
  <c r="IV81" i="4" a="1"/>
  <c r="FA69" i="2" a="1"/>
  <c r="CI231" i="2" a="1"/>
  <c r="Q231" i="2" a="1"/>
  <c r="FA23" i="2" a="1"/>
  <c r="AZ232" i="2" a="1"/>
  <c r="IU229" i="4" a="1"/>
  <c r="BC233" i="2" a="1"/>
  <c r="IS172" i="4" a="1"/>
  <c r="IV229" i="4" a="1"/>
  <c r="DI231" i="4" a="1"/>
  <c r="IT53" i="4" a="1"/>
  <c r="BX233" i="2" a="1"/>
  <c r="IS31" i="4" a="1"/>
  <c r="IV19" i="4" a="1"/>
  <c r="CI233" i="2" a="1"/>
  <c r="IV43" i="4" a="1"/>
  <c r="IT96" i="4" a="1"/>
  <c r="IQ170" i="4" a="1"/>
  <c r="IU80" i="4" a="1"/>
  <c r="FB8" i="2" a="1"/>
  <c r="IU37" i="4" a="1"/>
  <c r="B231" i="4" a="1"/>
  <c r="DA233" i="2" a="1"/>
  <c r="IQ43" i="4" a="1"/>
  <c r="EO230" i="2" a="1"/>
  <c r="IV42" i="4" a="1"/>
  <c r="FE122" i="2" a="1"/>
  <c r="FA28" i="2" a="1"/>
  <c r="FD20" i="2" a="1"/>
  <c r="FE129" i="2" a="1"/>
  <c r="FD219" i="2" a="1"/>
  <c r="CU230" i="2" a="1"/>
  <c r="IV33" i="4" a="1"/>
  <c r="N232" i="4" a="1"/>
  <c r="IP169" i="4" a="1"/>
  <c r="FA27" i="2" a="1"/>
  <c r="FD94" i="2" a="1"/>
  <c r="IS145" i="4" a="1"/>
  <c r="EM232" i="4" a="1"/>
  <c r="IT126" i="4" a="1"/>
  <c r="FC70" i="2" a="1"/>
  <c r="CK233" i="2" a="1"/>
  <c r="IQ151" i="4" a="1"/>
  <c r="IJ230" i="4" a="1"/>
  <c r="GR231" i="4" a="1"/>
  <c r="IP15" i="4" a="1"/>
  <c r="IU93" i="4" a="1"/>
  <c r="DC234" i="2" a="1"/>
  <c r="FK232" i="4" a="1"/>
  <c r="IS136" i="4" a="1"/>
  <c r="IP12" i="4" a="1"/>
  <c r="FB91" i="2" a="1"/>
  <c r="IU43" i="4" a="1"/>
  <c r="BD232" i="2" a="1"/>
  <c r="IS212" i="4" a="1"/>
  <c r="DV232" i="4" a="1"/>
  <c r="BR231" i="2" a="1"/>
  <c r="IU162" i="4" a="1"/>
  <c r="IS91" i="4" a="1"/>
  <c r="IV190" i="4" a="1"/>
  <c r="IW229" i="4" a="1"/>
  <c r="IR101" i="4" a="1"/>
  <c r="IT10" i="4" a="1"/>
  <c r="FE13" i="2" a="1"/>
  <c r="IP35" i="4" a="1"/>
  <c r="EO232" i="4" a="1"/>
  <c r="IR135" i="4" a="1"/>
  <c r="AE233" i="4" a="1"/>
  <c r="U232" i="4" a="1"/>
  <c r="BQ232" i="4" a="1"/>
  <c r="CF231" i="4" a="1"/>
  <c r="IR83" i="4" a="1"/>
  <c r="IS69" i="4" a="1"/>
  <c r="BE231" i="4" a="1"/>
  <c r="IU62" i="4" a="1"/>
  <c r="X234" i="2" a="1"/>
  <c r="IR31" i="4" a="1"/>
  <c r="HP232" i="4" a="1"/>
  <c r="IQ150" i="4" a="1"/>
  <c r="IP227" i="4" a="1"/>
  <c r="BQ230" i="4" a="1"/>
  <c r="DY234" i="2" a="1"/>
  <c r="EW232" i="2" a="1"/>
  <c r="CH231" i="2" a="1"/>
  <c r="GD232" i="4" a="1"/>
  <c r="DU232" i="2" a="1"/>
  <c r="FS232" i="4" a="1"/>
  <c r="GY230" i="4" a="1"/>
  <c r="IQ52" i="4" a="1"/>
  <c r="IQ176" i="4" a="1"/>
  <c r="EN233" i="2" a="1"/>
  <c r="IV219" i="4" a="1"/>
  <c r="M234" i="4" a="1"/>
  <c r="IM231" i="4" a="1"/>
  <c r="FD164" i="2" a="1"/>
  <c r="EJ234" i="2" a="1"/>
  <c r="EB234" i="2" a="1"/>
  <c r="IT109" i="4" a="1"/>
  <c r="FE28" i="2" a="1"/>
  <c r="FB141" i="2" a="1"/>
  <c r="CL233" i="4" a="1"/>
  <c r="BW233" i="4" a="1"/>
  <c r="BI230" i="2" a="1"/>
  <c r="IR7" i="4" a="1"/>
  <c r="AP231" i="2" a="1"/>
  <c r="IU50" i="4" a="1"/>
  <c r="IR221" i="4" a="1"/>
  <c r="E234" i="4" a="1"/>
  <c r="IU58" i="4" a="1"/>
  <c r="FA48" i="2" a="1"/>
  <c r="FC207" i="2" a="1"/>
  <c r="CI234" i="2" a="1"/>
  <c r="BT231" i="4" a="1"/>
  <c r="FB145" i="2" a="1"/>
  <c r="FA123" i="2" a="1"/>
  <c r="FB18" i="2" a="1"/>
  <c r="CH231" i="4" a="1"/>
  <c r="DD231" i="2" a="1"/>
  <c r="FA216" i="2" a="1"/>
  <c r="FC87" i="2" a="1"/>
  <c r="FA192" i="2" a="1"/>
  <c r="AQ231" i="2" a="1"/>
  <c r="AB233" i="4" a="1"/>
  <c r="EU232" i="4" a="1"/>
  <c r="I230" i="2" a="1"/>
  <c r="P232" i="4" a="1"/>
  <c r="DX231" i="2" a="1"/>
  <c r="CG230" i="4" a="1"/>
  <c r="DX233" i="4" a="1"/>
  <c r="IP206" i="4" a="1"/>
  <c r="IP131" i="4" a="1"/>
  <c r="FE160" i="2" a="1"/>
  <c r="FD132" i="2" a="1"/>
  <c r="AK234" i="4" a="1"/>
  <c r="FA173" i="2" a="1"/>
  <c r="IR74" i="4" a="1"/>
  <c r="FA214" i="2" a="1"/>
  <c r="W230" i="4" a="1"/>
  <c r="IT68" i="4" a="1"/>
  <c r="FE230" i="4" a="1"/>
  <c r="R232" i="2" a="1"/>
  <c r="BO233" i="2" a="1"/>
  <c r="FD159" i="2" a="1"/>
  <c r="IQ23" i="4" a="1"/>
  <c r="IS16" i="4" a="1"/>
  <c r="IT112" i="4" a="1"/>
  <c r="CD230" i="2" a="1"/>
  <c r="IQ49" i="4" a="1"/>
  <c r="BL232" i="4" a="1"/>
  <c r="IW228" i="4" a="1"/>
  <c r="FC37" i="2" a="1"/>
  <c r="AN233" i="4" a="1"/>
  <c r="EM231" i="4" a="1"/>
  <c r="CR234" i="2" a="1"/>
  <c r="IS127" i="4" a="1"/>
  <c r="FA198" i="2" a="1"/>
  <c r="EG232" i="4" a="1"/>
  <c r="IP117" i="4" a="1"/>
  <c r="IU19" i="4" a="1"/>
  <c r="FD188" i="2" a="1"/>
  <c r="IS211" i="4" a="1"/>
  <c r="IT130" i="4" a="1"/>
  <c r="IS147" i="4" a="1"/>
  <c r="AA232" i="2" a="1"/>
  <c r="T230" i="2" a="1"/>
  <c r="IP176" i="4" a="1"/>
  <c r="IS120" i="4" a="1"/>
  <c r="IT185" i="4" a="1"/>
  <c r="IQ195" i="4" a="1"/>
  <c r="IT173" i="4" a="1"/>
  <c r="W232" i="2" a="1"/>
  <c r="CP231" i="2" a="1"/>
  <c r="AM233" i="2" a="1"/>
  <c r="IQ129" i="4" a="1"/>
  <c r="IW24" i="4" a="1"/>
  <c r="IV127" i="4" a="1"/>
  <c r="DO230" i="2" a="1"/>
  <c r="EA231" i="4" a="1"/>
  <c r="EB234" i="4" a="1"/>
  <c r="FB89" i="2" a="1"/>
  <c r="CT234" i="4" a="1"/>
  <c r="IR47" i="4" a="1"/>
  <c r="CA232" i="4" a="1"/>
  <c r="AP234" i="2" a="1"/>
  <c r="IV38" i="4" a="1"/>
  <c r="AL231" i="4" a="1"/>
  <c r="AH233" i="4" a="1"/>
  <c r="IQ226" i="4" a="1"/>
  <c r="CE233" i="2" a="1"/>
  <c r="FD200" i="2" a="1"/>
  <c r="FD11" i="2" a="1"/>
  <c r="IQ197" i="4" a="1"/>
  <c r="FE113" i="2" a="1"/>
  <c r="IR208" i="4" a="1"/>
  <c r="AB230" i="4" a="1"/>
  <c r="X232" i="4" a="1"/>
  <c r="R233" i="4" a="1"/>
  <c r="IU121" i="4" a="1"/>
  <c r="DT231" i="4" a="1"/>
  <c r="IR94" i="4" a="1"/>
  <c r="IW189" i="4" a="1"/>
  <c r="IU46" i="4" a="1"/>
  <c r="IQ109" i="4" a="1"/>
  <c r="CC232" i="4" a="1"/>
  <c r="IW124" i="4" a="1"/>
  <c r="DS233" i="4" a="1"/>
  <c r="IU82" i="4" a="1"/>
  <c r="IU52" i="4" a="1"/>
  <c r="IV83" i="4" a="1"/>
  <c r="GJ233" i="4" a="1"/>
  <c r="FB129" i="2" a="1"/>
  <c r="GU231" i="4" a="1"/>
  <c r="FC49" i="2" a="1"/>
  <c r="FB35" i="2" a="1"/>
  <c r="IW45" i="4" a="1"/>
  <c r="BR231" i="4" a="1"/>
  <c r="FB215" i="2" a="1"/>
  <c r="AL234" i="2" a="1"/>
  <c r="FF230" i="4" a="1"/>
  <c r="BT233" i="2" a="1"/>
  <c r="DZ231" i="2" a="1"/>
  <c r="GZ230" i="4" a="1"/>
  <c r="IP106" i="4" a="1"/>
  <c r="IR60" i="4" a="1"/>
  <c r="EN234" i="4" a="1"/>
  <c r="FA163" i="2" a="1"/>
  <c r="FB226" i="2" a="1"/>
  <c r="IT197" i="4" a="1"/>
  <c r="FE20" i="2" a="1"/>
  <c r="IS65" i="4" a="1"/>
  <c r="IP59" i="4" a="1"/>
  <c r="IV210" i="4" a="1"/>
  <c r="CD232" i="4" a="1"/>
  <c r="IR13" i="4" a="1"/>
  <c r="AO230" i="2" a="1"/>
  <c r="FA44" i="2" a="1"/>
  <c r="AI230" i="4" a="1"/>
  <c r="HT230" i="4" a="1"/>
  <c r="FD122" i="2" a="1"/>
  <c r="IT204" i="4" a="1"/>
  <c r="FC89" i="2" a="1"/>
  <c r="IW49" i="4" a="1"/>
  <c r="DF230" i="4" a="1"/>
  <c r="IV71" i="4" a="1"/>
  <c r="IT72" i="4" a="1"/>
  <c r="GR232" i="4" a="1"/>
  <c r="IQ25" i="4" a="1"/>
  <c r="IR119" i="4" a="1"/>
  <c r="CN230" i="2" a="1"/>
  <c r="IV206" i="4" a="1"/>
  <c r="IQ164" i="4" a="1"/>
  <c r="FB188" i="2" a="1"/>
  <c r="EC232" i="2" a="1"/>
  <c r="IU34" i="4" a="1"/>
  <c r="AQ230" i="4" a="1"/>
  <c r="IR30" i="4" a="1"/>
  <c r="S233" i="2" a="1"/>
  <c r="IO232" i="4" a="1"/>
  <c r="FA111" i="2" a="1"/>
  <c r="IW57" i="4" a="1"/>
  <c r="IQ92" i="4" a="1"/>
  <c r="IQ218" i="4" a="1"/>
  <c r="FD70" i="2" a="1"/>
  <c r="IT16" i="4" a="1"/>
  <c r="IU198" i="4" a="1"/>
  <c r="AW233" i="4" a="1"/>
  <c r="IR226" i="4" a="1"/>
  <c r="IR181" i="4" a="1"/>
  <c r="FE190" i="2" a="1"/>
  <c r="W232" i="4" a="1"/>
  <c r="IP195" i="4" a="1"/>
  <c r="IR58" i="4" a="1"/>
  <c r="FI232" i="4" a="1"/>
  <c r="IW170" i="4" a="1"/>
  <c r="FB37" i="2" a="1"/>
  <c r="EC231" i="2" a="1"/>
  <c r="FA182" i="2" a="1"/>
  <c r="EV231" i="2" a="1"/>
  <c r="GI234" i="4" a="1"/>
  <c r="GE230" i="4" a="1"/>
  <c r="AD231" i="4" a="1"/>
  <c r="AS230" i="4" a="1"/>
  <c r="CD231" i="4" a="1"/>
  <c r="FB201" i="2" a="1"/>
  <c r="CT233" i="4" a="1"/>
  <c r="DC232" i="4" a="1"/>
  <c r="EJ230" i="4" a="1"/>
  <c r="IP192" i="4" a="1"/>
  <c r="FZ234" i="4" a="1"/>
  <c r="FD108" i="2" a="1"/>
  <c r="DP234" i="2" a="1"/>
  <c r="E231" i="4" a="1"/>
  <c r="DD233" i="2" a="1"/>
  <c r="FA130" i="2" a="1"/>
  <c r="EN230" i="4" a="1"/>
  <c r="IW113" i="4" a="1"/>
  <c r="FC167" i="2" a="1"/>
  <c r="IV173" i="4" a="1"/>
  <c r="FC99" i="2" a="1"/>
  <c r="FE37" i="2" a="1"/>
  <c r="IT76" i="4" a="1"/>
  <c r="BC232" i="4" a="1"/>
  <c r="F230" i="4" a="1"/>
  <c r="FC93" i="2" a="1"/>
  <c r="BU231" i="4" a="1"/>
  <c r="FA186" i="2" a="1"/>
  <c r="IS85" i="4" a="1"/>
  <c r="DJ232" i="2" a="1"/>
  <c r="AR234" i="2" a="1"/>
  <c r="EY231" i="2" a="1"/>
  <c r="FE178" i="2" a="1"/>
  <c r="FC117" i="2" a="1"/>
  <c r="D231" i="2" a="1"/>
  <c r="CS230" i="4" a="1"/>
  <c r="ED232" i="2" a="1"/>
  <c r="FS231" i="4" a="1"/>
  <c r="IR71" i="4" a="1"/>
  <c r="DS232" i="4" a="1"/>
  <c r="GT234" i="4" a="1"/>
  <c r="DZ232" i="2" a="1"/>
  <c r="FC57" i="2" a="1"/>
  <c r="IS210" i="4" a="1"/>
  <c r="IW179" i="4" a="1"/>
  <c r="IT33" i="4" a="1"/>
  <c r="IR145" i="4" a="1"/>
  <c r="HJ230" i="4" a="1"/>
  <c r="IT74" i="4" a="1"/>
  <c r="IT113" i="4" a="1"/>
  <c r="BQ233" i="4" a="1"/>
  <c r="IU27" i="4" a="1"/>
  <c r="FB82" i="2" a="1"/>
  <c r="IQ64" i="4" a="1"/>
  <c r="HD232" i="4" a="1"/>
  <c r="FC123" i="2" a="1"/>
  <c r="P234" i="2" a="1"/>
  <c r="IQ47" i="4" a="1"/>
  <c r="IV20" i="4" a="1"/>
  <c r="FB136" i="2" a="1"/>
  <c r="IV78" i="4" a="1"/>
  <c r="IR109" i="4" a="1"/>
  <c r="FE67" i="2" a="1"/>
  <c r="GS230" i="4" a="1"/>
  <c r="IR116" i="4" a="1"/>
  <c r="CH234" i="4" a="1"/>
  <c r="FE166" i="2" a="1"/>
  <c r="IQ219" i="4" a="1"/>
  <c r="ED234" i="2" a="1"/>
  <c r="CY233" i="4" a="1"/>
  <c r="IT140" i="4" a="1"/>
  <c r="IW93" i="4" a="1"/>
  <c r="FC150" i="2" a="1"/>
  <c r="IQ125" i="4" a="1"/>
  <c r="IV124" i="4" a="1"/>
  <c r="FE167" i="2" a="1"/>
  <c r="FB101" i="2" a="1"/>
  <c r="Q232" i="4" a="1"/>
  <c r="FC65" i="2" a="1"/>
  <c r="BA233" i="2" a="1"/>
  <c r="IU42" i="4" a="1"/>
  <c r="IU65" i="4" a="1"/>
  <c r="AV231" i="2" a="1"/>
  <c r="IP137" i="4" a="1"/>
  <c r="IQ189" i="4" a="1"/>
  <c r="FD155" i="2" a="1"/>
  <c r="IS209" i="4" a="1"/>
  <c r="FD144" i="2" a="1"/>
  <c r="IP111" i="4" a="1"/>
  <c r="IT55" i="4" a="1"/>
  <c r="Q233" i="2" a="1"/>
  <c r="CL232" i="4" a="1"/>
  <c r="IW186" i="4" a="1"/>
  <c r="FB100" i="2" a="1"/>
  <c r="FC18" i="2" a="1"/>
  <c r="IW37" i="4" a="1"/>
  <c r="FB52" i="2" a="1"/>
  <c r="IP7" i="4" a="1"/>
  <c r="IW148" i="4" a="1"/>
  <c r="CM233" i="4" a="1"/>
  <c r="IU56" i="4" a="1"/>
  <c r="IQ214" i="4" a="1"/>
  <c r="FA52" i="2" a="1"/>
  <c r="BR230" i="2" a="1"/>
  <c r="IQ44" i="4" a="1"/>
  <c r="FD101" i="2" a="1"/>
  <c r="FD131" i="2" a="1"/>
  <c r="EC234" i="4" a="1"/>
  <c r="IW74" i="4" a="1"/>
  <c r="IS163" i="4" a="1"/>
  <c r="FE199" i="2" a="1"/>
  <c r="IV189" i="4" a="1"/>
  <c r="DN233" i="4" a="1"/>
  <c r="EL233" i="2" a="1"/>
  <c r="E231" i="2" a="1"/>
  <c r="DD230" i="2" a="1"/>
  <c r="DZ232" i="4" a="1"/>
  <c r="IQ191" i="4" a="1"/>
  <c r="AF230" i="2" a="1"/>
  <c r="AN230" i="4" a="1"/>
  <c r="FG234" i="4" a="1"/>
  <c r="IT40" i="4" a="1"/>
  <c r="CX234" i="4" a="1"/>
  <c r="IQ221" i="4" a="1"/>
  <c r="IP77" i="4" a="1"/>
  <c r="IS94" i="4" a="1"/>
  <c r="IK233" i="4" a="1"/>
  <c r="IV121" i="4" a="1"/>
  <c r="AK233" i="4" a="1"/>
  <c r="DG232" i="4" a="1"/>
  <c r="FD86" i="2" a="1"/>
  <c r="IT163" i="4" a="1"/>
  <c r="FB172" i="2" a="1"/>
  <c r="IS162" i="4" a="1"/>
  <c r="EL232" i="2" a="1"/>
  <c r="FC215" i="2" a="1"/>
  <c r="IP130" i="4" a="1"/>
  <c r="FE11" i="2" a="1"/>
  <c r="FE12" i="2" a="1"/>
  <c r="FC212" i="2" a="1"/>
  <c r="G232" i="4" a="1"/>
  <c r="AW232" i="2" a="1"/>
  <c r="CM231" i="4" a="1"/>
  <c r="IT36" i="4" a="1"/>
  <c r="IW137" i="4" a="1"/>
  <c r="IU111" i="4" a="1"/>
  <c r="IP19" i="4" a="1"/>
  <c r="AL234" i="4" a="1"/>
  <c r="IV101" i="4" a="1"/>
  <c r="FB222" i="2" a="1"/>
  <c r="DG232" i="2" a="1"/>
  <c r="IP113" i="4" a="1"/>
  <c r="IU201" i="4" a="1"/>
  <c r="IQ115" i="4" a="1"/>
  <c r="IR38" i="4" a="1"/>
  <c r="BB233" i="4" a="1"/>
  <c r="FE72" i="2" a="1"/>
  <c r="IW226" i="4" a="1"/>
  <c r="FA40" i="2" a="1"/>
  <c r="HY230" i="4" a="1"/>
  <c r="CN233" i="4" a="1"/>
  <c r="FB51" i="2" a="1"/>
  <c r="FB108" i="2" a="1"/>
  <c r="DK231" i="2" a="1"/>
  <c r="R230" i="4" a="1"/>
  <c r="EQ230" i="4" a="1"/>
  <c r="IR190" i="4" a="1"/>
  <c r="BS234" i="4" a="1"/>
  <c r="IS21" i="4" a="1"/>
  <c r="IR177" i="4" a="1"/>
  <c r="AL230" i="2" a="1"/>
  <c r="IQ184" i="4" a="1"/>
  <c r="FC76" i="2" a="1"/>
  <c r="IP80" i="4" a="1"/>
  <c r="BB234" i="4" a="1"/>
  <c r="IP123" i="4" a="1"/>
  <c r="AM230" i="2" a="1"/>
  <c r="FB217" i="2" a="1"/>
  <c r="IS200" i="4" a="1"/>
  <c r="IS75" i="4" a="1"/>
  <c r="FB67" i="2" a="1"/>
  <c r="FC179" i="2" a="1"/>
  <c r="FD75" i="2" a="1"/>
  <c r="T232" i="2" a="1"/>
  <c r="FR232" i="4" a="1"/>
  <c r="FE80" i="2" a="1"/>
  <c r="IQ108" i="4" a="1"/>
  <c r="V233" i="2" a="1"/>
  <c r="IP146" i="4" a="1"/>
  <c r="IV169" i="4" a="1"/>
  <c r="CR232" i="2" a="1"/>
  <c r="FC134" i="2" a="1"/>
  <c r="DM231" i="4" a="1"/>
  <c r="IQ146" i="4" a="1"/>
  <c r="BG230" i="4" a="1"/>
  <c r="IP220" i="4" a="1"/>
  <c r="S234" i="2" a="1"/>
  <c r="FD157" i="2" a="1"/>
  <c r="FD116" i="2" a="1"/>
  <c r="N233" i="4" a="1"/>
  <c r="EC232" i="4" a="1"/>
  <c r="FC118" i="2" a="1"/>
  <c r="GD233" i="4" a="1"/>
  <c r="FD128" i="2" a="1"/>
  <c r="FA217" i="2" a="1"/>
  <c r="IU8" i="4" a="1"/>
  <c r="IR225" i="4" a="1"/>
  <c r="IN234" i="4" a="1"/>
  <c r="IS106" i="4" a="1"/>
  <c r="FW230" i="4" a="1"/>
  <c r="IW142" i="4" a="1"/>
  <c r="FE115" i="2" a="1"/>
  <c r="IV72" i="4" a="1"/>
  <c r="BG234" i="2" a="1"/>
  <c r="IP172" i="4" a="1"/>
  <c r="IR223" i="4" a="1"/>
  <c r="FA154" i="2" a="1"/>
  <c r="ES234" i="4" a="1"/>
  <c r="IV128" i="4" a="1"/>
  <c r="IT48" i="4" a="1"/>
  <c r="FA187" i="2" a="1"/>
  <c r="IS44" i="4" a="1"/>
  <c r="Q233" i="4" a="1"/>
  <c r="IU60" i="4" a="1"/>
  <c r="CR233" i="2" a="1"/>
  <c r="GF231" i="4" a="1"/>
  <c r="IP41" i="4" a="1"/>
  <c r="BZ234" i="4" a="1"/>
  <c r="T234" i="2" a="1"/>
  <c r="IS11" i="4" a="1"/>
  <c r="FY233" i="4" a="1"/>
  <c r="IQ148" i="4" a="1"/>
  <c r="EF234" i="2" a="1"/>
  <c r="FC72" i="2" a="1"/>
  <c r="FE127" i="2" a="1"/>
  <c r="CG230" i="2" a="1"/>
  <c r="IQ65" i="4" a="1"/>
  <c r="FA225" i="2" a="1"/>
  <c r="IS111" i="4" a="1"/>
  <c r="IT18" i="4" a="1"/>
  <c r="FB121" i="2" a="1"/>
  <c r="AS232" i="4" a="1"/>
  <c r="IQ209" i="4" a="1"/>
  <c r="IV174" i="4" a="1"/>
  <c r="FA30" i="2" a="1"/>
  <c r="IS180" i="4" a="1"/>
  <c r="IR204" i="4" a="1"/>
  <c r="CW232" i="2" a="1"/>
  <c r="IQ14" i="4" a="1"/>
  <c r="IT196" i="4" a="1"/>
  <c r="IS93" i="4" a="1"/>
  <c r="IV170" i="4" a="1"/>
  <c r="FZ231" i="4" a="1"/>
  <c r="IV191" i="4" a="1"/>
  <c r="BB233" i="2" a="1"/>
  <c r="AZ233" i="2" a="1"/>
  <c r="EW233" i="2" a="1"/>
  <c r="J231" i="2" a="1"/>
  <c r="FC234" i="4" a="1"/>
  <c r="FD68" i="2" a="1"/>
  <c r="FB49" i="2" a="1"/>
  <c r="BK234" i="2" a="1"/>
  <c r="FC85" i="2" a="1"/>
  <c r="FC144" i="2" a="1"/>
  <c r="I231" i="2" a="1"/>
  <c r="M231" i="2" a="1"/>
  <c r="FA56" i="2" a="1"/>
  <c r="IW205" i="4" a="1"/>
  <c r="IT202" i="4" a="1"/>
  <c r="IP150" i="4" a="1"/>
  <c r="FC154" i="2" a="1"/>
  <c r="FB23" i="2" a="1"/>
  <c r="FA9" i="2" a="1"/>
  <c r="IR211" i="4" a="1"/>
  <c r="IU49" i="4" a="1"/>
  <c r="IP91" i="4" a="1"/>
  <c r="IT154" i="4" a="1"/>
  <c r="FC161" i="2" a="1"/>
  <c r="DE230" i="4" a="1"/>
  <c r="FB73" i="2" a="1"/>
  <c r="DL230" i="2" a="1"/>
  <c r="IV200" i="4" a="1"/>
  <c r="IU10" i="4" a="1"/>
  <c r="IV212" i="4" a="1"/>
  <c r="IV75" i="4" a="1"/>
  <c r="IR9" i="4" a="1"/>
  <c r="FE70" i="2" a="1"/>
  <c r="IQ224" i="4" a="1"/>
  <c r="GC233" i="4" a="1"/>
  <c r="FC204" i="2" a="1"/>
  <c r="X231" i="2" a="1"/>
  <c r="EV232" i="4" a="1"/>
  <c r="FA118" i="2" a="1"/>
  <c r="FE99" i="2" a="1"/>
  <c r="FC21" i="2" a="1"/>
  <c r="FA38" i="2" a="1"/>
  <c r="IW80" i="4" a="1"/>
  <c r="FD49" i="2" a="1"/>
  <c r="BR234" i="4" a="1"/>
  <c r="IQ45" i="4" a="1"/>
  <c r="IW21" i="4" a="1"/>
  <c r="IR143" i="4" a="1"/>
  <c r="FC17" i="2" a="1"/>
  <c r="FU231" i="4" a="1"/>
  <c r="FB34" i="2" a="1"/>
  <c r="FD184" i="2" a="1"/>
  <c r="GP234" i="4" a="1"/>
  <c r="IU200" i="4" a="1"/>
  <c r="IQ33" i="4" a="1"/>
  <c r="FC173" i="2" a="1"/>
  <c r="Q234" i="4" a="1"/>
  <c r="CI232" i="4" a="1"/>
  <c r="AO234" i="2" a="1"/>
  <c r="IT182" i="4" a="1"/>
  <c r="IT179" i="4" a="1"/>
  <c r="CG233" i="4" a="1"/>
  <c r="FA34" i="2" a="1"/>
  <c r="IU22" i="4" a="1"/>
  <c r="EG232" i="2" a="1"/>
  <c r="IR69" i="4" a="1"/>
  <c r="FB88" i="2" a="1"/>
  <c r="IV159" i="4" a="1"/>
  <c r="BK233" i="4" a="1"/>
  <c r="HY232" i="4" a="1"/>
  <c r="IR65" i="4" a="1"/>
  <c r="DD232" i="2" a="1"/>
  <c r="FA162" i="2" a="1"/>
  <c r="IQ169" i="4" a="1"/>
  <c r="IR112" i="4" a="1"/>
  <c r="IR79" i="4" a="1"/>
  <c r="FB168" i="2" a="1"/>
  <c r="HU233" i="4" a="1"/>
  <c r="IA231" i="4" a="1"/>
  <c r="FC230" i="4" a="1"/>
  <c r="GW230" i="4" a="1"/>
  <c r="IV208" i="4" a="1"/>
  <c r="FA172" i="2" a="1"/>
  <c r="IP44" i="4" a="1"/>
  <c r="EQ232" i="2" a="1"/>
  <c r="DR234" i="2" a="1"/>
  <c r="IP82" i="4" a="1"/>
  <c r="FV233" i="4" a="1"/>
  <c r="BL233" i="2" a="1"/>
  <c r="D230" i="4" a="1"/>
  <c r="AE233" i="2" a="1"/>
  <c r="FB183" i="2" a="1"/>
  <c r="IR173" i="4" a="1"/>
  <c r="EP232" i="2" a="1"/>
  <c r="Q231" i="4" a="1"/>
  <c r="FB31" i="2" a="1"/>
  <c r="AB232" i="2" a="1"/>
  <c r="FD103" i="2" a="1"/>
  <c r="IW155" i="4" a="1"/>
  <c r="FE136" i="2" a="1"/>
  <c r="FB48" i="2" a="1"/>
  <c r="IR185" i="4" a="1"/>
  <c r="FD79" i="2" a="1"/>
  <c r="FD98" i="2" a="1"/>
  <c r="IU134" i="4" a="1"/>
  <c r="IW168" i="4" a="1"/>
  <c r="FB107" i="2" a="1"/>
  <c r="IR62" i="4" a="1"/>
  <c r="DW231" i="2" a="1"/>
  <c r="GS231" i="4" a="1"/>
  <c r="AA232" i="4" a="1"/>
  <c r="IQ198" i="4" a="1"/>
  <c r="IQ116" i="4" a="1"/>
  <c r="AU230" i="2" a="1"/>
  <c r="IV50" i="4" a="1"/>
  <c r="IV108" i="4" a="1"/>
  <c r="IT181" i="4" a="1"/>
  <c r="X233" i="4" a="1"/>
  <c r="GW231" i="4" a="1"/>
  <c r="V233" i="4" a="1"/>
  <c r="BR230" i="4" a="1"/>
  <c r="AD230" i="4" a="1"/>
  <c r="IT92" i="4" a="1"/>
  <c r="FE96" i="2" a="1"/>
  <c r="IS204" i="4" a="1"/>
  <c r="FI231" i="4" a="1"/>
  <c r="AI233" i="2" a="1"/>
  <c r="CJ234" i="2" a="1"/>
  <c r="FB159" i="2" a="1"/>
  <c r="FA230" i="4" a="1"/>
  <c r="IV37" i="4" a="1"/>
  <c r="CB231" i="4" a="1"/>
  <c r="IW64" i="4" a="1"/>
  <c r="IL232" i="4" a="1"/>
  <c r="IT30" i="4" a="1"/>
  <c r="DY233" i="4" a="1"/>
  <c r="FD33" i="2" a="1"/>
  <c r="HS232" i="4" a="1"/>
  <c r="BF233" i="4" a="1"/>
  <c r="IS14" i="4" a="1"/>
  <c r="IP81" i="4" a="1"/>
  <c r="DT233" i="2" a="1"/>
  <c r="IS144" i="4" a="1"/>
  <c r="IU97" i="4" a="1"/>
  <c r="BP230" i="4" a="1"/>
  <c r="GQ234" i="4" a="1"/>
  <c r="IQ53" i="4" a="1"/>
  <c r="H234" i="4" a="1"/>
  <c r="IV30" i="4" a="1"/>
  <c r="IR32" i="4" a="1"/>
  <c r="EE233" i="4" a="1"/>
  <c r="IT219" i="4" a="1"/>
  <c r="FC113" i="2" a="1"/>
  <c r="IV24" i="4" a="1"/>
  <c r="IT32" i="4" a="1"/>
  <c r="K230" i="4" a="1"/>
  <c r="IU160" i="4" a="1"/>
  <c r="EA230" i="2" a="1"/>
  <c r="FD80" i="2" a="1"/>
  <c r="IV119" i="4" a="1"/>
  <c r="BV233" i="4" a="1"/>
  <c r="IT190" i="4" a="1"/>
  <c r="IS40" i="4" a="1"/>
  <c r="FD10" i="2" a="1"/>
  <c r="X233" i="2" a="1"/>
  <c r="FC226" i="2" a="1"/>
  <c r="FE32" i="2" a="1"/>
  <c r="GN233" i="4" a="1"/>
  <c r="E230" i="2" a="1"/>
  <c r="IW184" i="4" a="1"/>
  <c r="IP64" i="4" a="1"/>
  <c r="AA231" i="2" a="1"/>
  <c r="IP70" i="4" a="1"/>
  <c r="CD234" i="4" a="1"/>
  <c r="IS176" i="4" a="1"/>
  <c r="AZ230" i="2" a="1"/>
  <c r="HF232" i="4" a="1"/>
  <c r="IU212" i="4" a="1"/>
  <c r="IQ166" i="4" a="1"/>
  <c r="AN234" i="4" a="1"/>
  <c r="FC135" i="2" a="1"/>
  <c r="FL232" i="4" a="1"/>
  <c r="IU39" i="4" a="1"/>
  <c r="FD55" i="2" a="1"/>
  <c r="FJ232" i="4" a="1"/>
  <c r="FE7" i="2" a="1"/>
  <c r="BR232" i="2" a="1"/>
  <c r="CJ230" i="4" a="1"/>
  <c r="IV22" i="4" a="1"/>
  <c r="AX231" i="2" a="1"/>
  <c r="IT12" i="4" a="1"/>
  <c r="IQ202" i="4" a="1"/>
  <c r="FE154" i="2" a="1"/>
  <c r="C230" i="2" a="1"/>
  <c r="CC234" i="4" a="1"/>
  <c r="CQ231" i="4" a="1"/>
  <c r="IR102" i="4" a="1"/>
  <c r="IU73" i="4" a="1"/>
  <c r="DO232" i="4" a="1"/>
  <c r="CP234" i="4" a="1"/>
  <c r="BY231" i="4" a="1"/>
  <c r="FF232" i="4" a="1"/>
  <c r="IP202" i="4" a="1"/>
  <c r="DB230" i="4" a="1"/>
  <c r="FB57" i="2" a="1"/>
  <c r="IU83" i="4" a="1"/>
  <c r="FK231" i="4" a="1"/>
  <c r="FC164" i="2" a="1"/>
  <c r="FE34" i="2" a="1"/>
  <c r="GU233" i="4" a="1"/>
  <c r="AT230" i="4" a="1"/>
  <c r="AD234" i="2" a="1"/>
  <c r="IU167" i="4" a="1"/>
  <c r="IS140" i="4" a="1"/>
  <c r="IU137" i="4" a="1"/>
  <c r="FB175" i="2" a="1"/>
  <c r="BB231" i="4" a="1"/>
  <c r="IV223" i="4" a="1"/>
  <c r="FE66" i="2" a="1"/>
  <c r="AH232" i="4" a="1"/>
  <c r="IE231" i="4" a="1"/>
  <c r="AE234" i="4" a="1"/>
  <c r="IW165" i="4" a="1"/>
  <c r="C234" i="4" a="1"/>
  <c r="W233" i="2" a="1"/>
  <c r="FD29" i="2" a="1"/>
  <c r="IS153" i="4" a="1"/>
  <c r="AF230" i="4" a="1"/>
  <c r="BJ232" i="4" a="1"/>
  <c r="AU231" i="2" a="1"/>
  <c r="DV233" i="4" a="1"/>
  <c r="IR53" i="4" a="1"/>
  <c r="BX232" i="4" a="1"/>
  <c r="IW96" i="4" a="1"/>
  <c r="AA231" i="4" a="1"/>
  <c r="HJ234" i="4" a="1"/>
  <c r="H232" i="4" a="1"/>
  <c r="IV162" i="4" a="1"/>
  <c r="IR78" i="4" a="1"/>
  <c r="IV103" i="4" a="1"/>
  <c r="FA220" i="2" a="1"/>
  <c r="FB120" i="2" a="1"/>
  <c r="W234" i="4" a="1"/>
  <c r="FA209" i="2" a="1"/>
  <c r="FB102" i="2" a="1"/>
  <c r="IT108" i="4" a="1"/>
  <c r="IP219" i="4" a="1"/>
  <c r="IP78" i="4" a="1"/>
  <c r="FC224" i="2" a="1"/>
  <c r="AL233" i="4" a="1"/>
  <c r="FB158" i="2" a="1"/>
  <c r="IW94" i="4" a="1"/>
  <c r="O231" i="4" a="1"/>
  <c r="DG231" i="4" a="1"/>
  <c r="FE63" i="2" a="1"/>
  <c r="BW230" i="4" a="1"/>
  <c r="FB39" i="2" a="1"/>
  <c r="GV230" i="4" a="1"/>
  <c r="IQ70" i="4" a="1"/>
  <c r="FD62" i="2" a="1"/>
  <c r="FB41" i="2" a="1"/>
  <c r="EQ232" i="4" a="1"/>
  <c r="IP181" i="4" a="1"/>
  <c r="IR66" i="4" a="1"/>
  <c r="IR180" i="4" a="1"/>
  <c r="ES232" i="4" a="1"/>
  <c r="FB206" i="2" a="1"/>
  <c r="IT148" i="4" a="1"/>
  <c r="FB181" i="2" a="1"/>
  <c r="FD175" i="2" a="1"/>
  <c r="CJ231" i="4" a="1"/>
  <c r="CQ234" i="4" a="1"/>
  <c r="FB155" i="2" a="1"/>
  <c r="FO233" i="4" a="1"/>
  <c r="IW10" i="4" a="1"/>
  <c r="IG232" i="4" a="1"/>
  <c r="J230" i="4" a="1"/>
  <c r="IW146" i="4" a="1"/>
  <c r="EL230" i="4" a="1"/>
  <c r="IR51" i="4" a="1"/>
  <c r="DQ231" i="4" a="1"/>
  <c r="IL231" i="4" a="1"/>
  <c r="IU141" i="4" a="1"/>
  <c r="IT118" i="4" a="1"/>
  <c r="CA233" i="4" a="1"/>
  <c r="IW160" i="4" a="1"/>
  <c r="AD234" i="4" a="1"/>
  <c r="CF232" i="2" a="1"/>
  <c r="CU230" i="4" a="1"/>
  <c r="DI230" i="4" a="1"/>
  <c r="IR215" i="4" a="1"/>
  <c r="IU131" i="4" a="1"/>
  <c r="DC233" i="4" a="1"/>
  <c r="FB63" i="2" a="1"/>
  <c r="IW141" i="4" a="1"/>
  <c r="EN232" i="4" a="1"/>
  <c r="DT232" i="2" a="1"/>
  <c r="ED233" i="2" a="1"/>
  <c r="FE15" i="2" a="1"/>
  <c r="FC80" i="2" a="1"/>
  <c r="IP115" i="4" a="1"/>
  <c r="IT60" i="4" a="1"/>
  <c r="IP214" i="4" a="1"/>
  <c r="IN233" i="4" a="1"/>
  <c r="IP20" i="4" a="1"/>
  <c r="IM233" i="4" a="1"/>
  <c r="FA92" i="2" a="1"/>
  <c r="L232" i="2" a="1"/>
  <c r="FL234" i="4" a="1"/>
  <c r="IR170" i="4" a="1"/>
  <c r="FA64" i="2" a="1"/>
  <c r="Y232" i="4" a="1"/>
  <c r="HP233" i="4" a="1"/>
  <c r="IR118" i="4" a="1"/>
  <c r="IW83" i="4" a="1"/>
  <c r="FA208" i="2" a="1"/>
  <c r="EP231" i="2" a="1"/>
  <c r="IW97" i="4" a="1"/>
  <c r="FA60" i="2" a="1"/>
  <c r="FB223" i="2" a="1"/>
  <c r="O233" i="4" a="1"/>
  <c r="IT136" i="4" a="1"/>
  <c r="HH233" i="4" a="1"/>
  <c r="IU105" i="4" a="1"/>
  <c r="FB59" i="2" a="1"/>
  <c r="IW30" i="4" a="1"/>
  <c r="IQ72" i="4" a="1"/>
  <c r="CV231" i="4" a="1"/>
  <c r="BB231" i="2" a="1"/>
  <c r="CT232" i="4" a="1"/>
  <c r="IQ159" i="4" a="1"/>
  <c r="IP49" i="4" a="1"/>
  <c r="AY232" i="4" a="1"/>
  <c r="CT233" i="2" a="1"/>
  <c r="CX232" i="2" a="1"/>
  <c r="FB104" i="2" a="1"/>
  <c r="IQ213" i="4" a="1"/>
  <c r="FA157" i="2" a="1"/>
  <c r="IS23" i="4" a="1"/>
  <c r="CZ232" i="4" a="1"/>
  <c r="IT187" i="4" a="1"/>
  <c r="Q232" i="2" a="1"/>
  <c r="DK233" i="4" a="1"/>
  <c r="IQ68" i="4" a="1"/>
  <c r="G230" i="4" a="1"/>
  <c r="HK233" i="4" a="1"/>
  <c r="IP120" i="4" a="1"/>
  <c r="FD153" i="2" a="1"/>
  <c r="BC231" i="2" a="1"/>
  <c r="IU88" i="4" a="1"/>
  <c r="FD69" i="2" a="1"/>
  <c r="IQ66" i="4" a="1"/>
  <c r="FB115" i="2" a="1"/>
  <c r="IQ188" i="4" a="1"/>
  <c r="IP124" i="4" a="1"/>
  <c r="IQ69" i="4" a="1"/>
  <c r="FC180" i="2" a="1"/>
  <c r="FD183" i="2" a="1"/>
  <c r="DG234" i="4" a="1"/>
  <c r="IS141" i="4" a="1"/>
  <c r="IT146" i="4" a="1"/>
  <c r="DC233" i="2" a="1"/>
  <c r="FA79" i="2" a="1"/>
  <c r="FB213" i="2" a="1"/>
  <c r="DJ233" i="2" a="1"/>
  <c r="HT232" i="4" a="1"/>
  <c r="IQ206" i="4" a="1"/>
  <c r="IR8" i="4" a="1"/>
  <c r="Y231" i="2" a="1"/>
  <c r="BW230" i="2" a="1"/>
  <c r="BU230" i="4" a="1"/>
  <c r="DU233" i="2" a="1"/>
  <c r="IT73" i="4" a="1"/>
  <c r="DB230" i="2" a="1"/>
  <c r="IW25" i="4" a="1"/>
  <c r="FA149" i="2" a="1"/>
  <c r="BX234" i="4" a="1"/>
  <c r="EZ230" i="4" a="1"/>
  <c r="IP102" i="4" a="1"/>
  <c r="AG233" i="2" a="1"/>
  <c r="EM234" i="2" a="1"/>
  <c r="EE231" i="2" a="1"/>
  <c r="FD77" i="2" a="1"/>
  <c r="FC108" i="2" a="1"/>
  <c r="IQ143" i="4" a="1"/>
  <c r="IU182" i="4" a="1"/>
  <c r="AO233" i="4" a="1"/>
  <c r="FA39" i="2" a="1"/>
  <c r="IS219" i="4" a="1"/>
  <c r="EP230" i="4" a="1"/>
  <c r="CI232" i="2" a="1"/>
  <c r="FE50" i="2" a="1"/>
  <c r="ER231" i="2" a="1"/>
  <c r="FE119" i="2" a="1"/>
  <c r="IR108" i="4" a="1"/>
  <c r="EK230" i="2" a="1"/>
  <c r="IR207" i="4" a="1"/>
  <c r="HA234" i="4" a="1"/>
  <c r="IQ67" i="4" a="1"/>
  <c r="FE26" i="2" a="1"/>
  <c r="FB7" i="2" a="1"/>
  <c r="AR233" i="2" a="1"/>
  <c r="IV125" i="4" a="1"/>
  <c r="EA233" i="2" a="1"/>
  <c r="FE16" i="2" a="1"/>
  <c r="FB170" i="2" a="1"/>
  <c r="AM232" i="2" a="1"/>
  <c r="IR80" i="4" a="1"/>
  <c r="IP60" i="4" a="1"/>
  <c r="FC78" i="2" a="1"/>
  <c r="FF231" i="4" a="1"/>
  <c r="F234" i="4" a="1"/>
  <c r="DE233" i="2" a="1"/>
  <c r="DJ230" i="4" a="1"/>
  <c r="DF233" i="4" a="1"/>
  <c r="IP132" i="4" a="1"/>
  <c r="FB46" i="2" a="1"/>
  <c r="FB167" i="2" a="1"/>
  <c r="IS221" i="4" a="1"/>
  <c r="CH233" i="4" a="1"/>
  <c r="IQ187" i="4" a="1"/>
  <c r="IS139" i="4" a="1"/>
  <c r="FC156" i="2" a="1"/>
  <c r="IU199" i="4" a="1"/>
  <c r="AD232" i="2" a="1"/>
  <c r="FA201" i="2" a="1"/>
  <c r="IJ231" i="4" a="1"/>
  <c r="IS74" i="4" a="1"/>
  <c r="IU193" i="4" a="1"/>
  <c r="FG232" i="4" a="1"/>
  <c r="IT115" i="4" a="1"/>
  <c r="IP43" i="4" a="1"/>
  <c r="BQ233" i="2" a="1"/>
  <c r="AC230" i="2" a="1"/>
  <c r="FB179" i="2" a="1"/>
  <c r="IT22" i="4" a="1"/>
  <c r="HZ234" i="4" a="1"/>
  <c r="IV46" i="4" a="1"/>
  <c r="IT110" i="4" a="1"/>
  <c r="IW82" i="4" a="1"/>
  <c r="FA73" i="2" a="1"/>
  <c r="IW89" i="4" a="1"/>
  <c r="BP232" i="4" a="1"/>
  <c r="HZ230" i="4" a="1"/>
  <c r="IU92" i="4" a="1"/>
  <c r="IQ98" i="4" a="1"/>
  <c r="IT49" i="4" a="1"/>
  <c r="IP105" i="4" a="1"/>
  <c r="FE18" i="2" a="1"/>
  <c r="IV47" i="4" a="1"/>
  <c r="FB135" i="2" a="1"/>
  <c r="GC232" i="4" a="1"/>
  <c r="R234" i="2" a="1"/>
  <c r="FE105" i="2" a="1"/>
  <c r="IV205" i="4" a="1"/>
  <c r="IP30" i="4" a="1"/>
  <c r="IS190" i="4" a="1"/>
  <c r="FC94" i="2" a="1"/>
  <c r="FE58" i="2" a="1"/>
  <c r="ET233" i="4" a="1"/>
  <c r="FE155" i="2" a="1"/>
  <c r="AU233" i="4" a="1"/>
  <c r="DE231" i="4" a="1"/>
  <c r="DA231" i="2" a="1"/>
  <c r="N232" i="2" a="1"/>
  <c r="EO231" i="4" a="1"/>
  <c r="IV53" i="4" a="1"/>
  <c r="CY230" i="2" a="1"/>
  <c r="Y234" i="4" a="1"/>
  <c r="AS234" i="4" a="1"/>
  <c r="DB233" i="2" a="1"/>
  <c r="CX232" i="4" a="1"/>
  <c r="FD110" i="2" a="1"/>
  <c r="EJ231" i="2" a="1"/>
  <c r="AT234" i="2" a="1"/>
  <c r="IW145" i="4" a="1"/>
  <c r="FU233" i="4" a="1"/>
  <c r="FD12" i="2" a="1"/>
  <c r="BJ234" i="4" a="1"/>
  <c r="IP212" i="4" a="1"/>
  <c r="FB130" i="2" a="1"/>
  <c r="IS169" i="4" a="1"/>
  <c r="CU232" i="2" a="1"/>
  <c r="IV40" i="4" a="1"/>
  <c r="IR64" i="4" a="1"/>
  <c r="FD143" i="2" a="1"/>
  <c r="BM231" i="2" a="1"/>
  <c r="FA50" i="2" a="1"/>
  <c r="IT54" i="4" a="1"/>
  <c r="FB55" i="2" a="1"/>
  <c r="GU230" i="4" a="1"/>
  <c r="IW29" i="4" a="1"/>
  <c r="IV111" i="4" a="1"/>
  <c r="IR125" i="4" a="1"/>
  <c r="M234" i="2" a="1"/>
  <c r="G233" i="4" a="1"/>
  <c r="IQ228" i="4" a="1"/>
  <c r="FA229" i="2" a="1"/>
  <c r="FD149" i="2" a="1"/>
  <c r="HD233" i="4" a="1"/>
  <c r="Z233" i="4" a="1"/>
  <c r="IR197" i="4" a="1"/>
  <c r="IV156" i="4" a="1"/>
  <c r="HJ232" i="4" a="1"/>
  <c r="FD53" i="2" a="1"/>
  <c r="IF230" i="4" a="1"/>
  <c r="IU21" i="4" a="1"/>
  <c r="DE234" i="2" a="1"/>
  <c r="IS223" i="4" a="1"/>
  <c r="FC122" i="2" a="1"/>
  <c r="AC231" i="4" a="1"/>
  <c r="IU119" i="4" a="1"/>
  <c r="IT23" i="4" a="1"/>
  <c r="IU113" i="4" a="1"/>
  <c r="IW202" i="4" a="1"/>
  <c r="FC109" i="2" a="1"/>
  <c r="FA231" i="4" a="1"/>
  <c r="I233" i="2" a="1"/>
  <c r="IS115" i="4" a="1"/>
  <c r="GA234" i="4" a="1"/>
  <c r="IW115" i="4" a="1"/>
  <c r="J232" i="4" a="1"/>
  <c r="IP62" i="4" a="1"/>
  <c r="IP122" i="4" a="1"/>
  <c r="B232" i="2" a="1"/>
  <c r="FD148" i="2" a="1"/>
  <c r="IU16" i="4" a="1"/>
  <c r="GX231" i="4" a="1"/>
  <c r="FC112" i="2" a="1"/>
  <c r="IP61" i="4" a="1"/>
  <c r="IQ106" i="4" a="1"/>
  <c r="AW233" i="2" a="1"/>
  <c r="CX230" i="2" a="1"/>
  <c r="AX231" i="4" a="1"/>
  <c r="IT195" i="4" a="1"/>
  <c r="DG234" i="2" a="1"/>
  <c r="FT232" i="4" a="1"/>
  <c r="IW73" i="4" a="1"/>
  <c r="IS62" i="4" a="1"/>
  <c r="FE139" i="2" a="1"/>
  <c r="IP90" i="4" a="1"/>
  <c r="FD34" i="2" a="1"/>
  <c r="IQ11" i="4" a="1"/>
  <c r="FC67" i="2" a="1"/>
  <c r="IT122" i="4" a="1"/>
  <c r="IT89" i="4" a="1"/>
  <c r="IR160" i="4" a="1"/>
  <c r="J234" i="4" a="1"/>
  <c r="FD142" i="2" a="1"/>
  <c r="DY231" i="4" a="1"/>
  <c r="IW161" i="4" a="1"/>
  <c r="DD230" i="4" a="1"/>
  <c r="FD171" i="2" a="1"/>
  <c r="IV95" i="4" a="1"/>
  <c r="G230" i="2" a="1"/>
  <c r="EP232" i="4" a="1"/>
  <c r="FB154" i="2" a="1"/>
  <c r="IU96" i="4" a="1"/>
  <c r="IT212" i="4" a="1"/>
  <c r="FC198" i="2" a="1"/>
  <c r="FD87" i="2" a="1"/>
  <c r="FE88" i="2" a="1"/>
  <c r="IR134" i="4" a="1"/>
  <c r="FY231" i="4" a="1"/>
  <c r="IP114" i="4" a="1"/>
  <c r="AD231" i="2" a="1"/>
  <c r="IS175" i="4" a="1"/>
  <c r="AQ232" i="4" a="1"/>
  <c r="IS96" i="4" a="1"/>
  <c r="AK231" i="2" a="1"/>
  <c r="IP125" i="4" a="1"/>
  <c r="BU232" i="4" a="1"/>
  <c r="IT104" i="4" a="1"/>
  <c r="HJ233" i="4" a="1"/>
  <c r="EV230" i="4" a="1"/>
  <c r="IS18" i="4" a="1"/>
  <c r="ES231" i="4" a="1"/>
  <c r="IV228" i="4" a="1"/>
  <c r="IQ223" i="4" a="1"/>
  <c r="FD202" i="2" a="1"/>
  <c r="IU217" i="4" a="1"/>
  <c r="IR86" i="4" a="1"/>
  <c r="IU147" i="4" a="1"/>
  <c r="FE131" i="2" a="1"/>
  <c r="IR84" i="4" a="1"/>
  <c r="DS234" i="2" a="1"/>
  <c r="EG230" i="4" a="1"/>
  <c r="AH233" i="2" a="1"/>
  <c r="EC233" i="2" a="1"/>
  <c r="IU185" i="4" a="1"/>
  <c r="IT20" i="4" a="1"/>
  <c r="P230" i="4" a="1"/>
  <c r="HL233" i="4" a="1"/>
  <c r="BE230" i="4" a="1"/>
  <c r="AV230" i="4" a="1"/>
  <c r="IQ178" i="4" a="1"/>
  <c r="DO233" i="4" a="1"/>
  <c r="GI231" i="4" a="1"/>
  <c r="IE230" i="4" a="1"/>
  <c r="AC234" i="4" a="1"/>
  <c r="DK234" i="4" a="1"/>
  <c r="FA14" i="2" a="1"/>
  <c r="IW91" i="4" a="1"/>
  <c r="IU17" i="4" a="1"/>
  <c r="IV41" i="4" a="1"/>
  <c r="IS217" i="4" a="1"/>
  <c r="FD113" i="2" a="1"/>
  <c r="FA87" i="2" a="1"/>
  <c r="J233" i="2" a="1"/>
  <c r="EG233" i="2" a="1"/>
  <c r="IS46" i="4" a="1"/>
  <c r="IW153" i="4" a="1"/>
  <c r="BF230" i="4" a="1"/>
  <c r="HX233" i="4" a="1"/>
  <c r="IS110" i="4" a="1"/>
  <c r="IR77" i="4" a="1"/>
  <c r="FE46" i="2" a="1"/>
  <c r="AA233" i="4" a="1"/>
  <c r="EC230" i="4" a="1"/>
  <c r="BR232" i="4" a="1"/>
  <c r="FC16" i="2" a="1"/>
  <c r="CQ230" i="2" a="1"/>
  <c r="IT131" i="4" a="1"/>
  <c r="IP205" i="4" a="1"/>
  <c r="FD100" i="2" a="1"/>
  <c r="IT207" i="4" a="1"/>
  <c r="FE52" i="2" a="1"/>
  <c r="IV110" i="4" a="1"/>
  <c r="IQ75" i="4" a="1"/>
  <c r="DH232" i="4" a="1"/>
  <c r="FC50" i="2" a="1"/>
  <c r="FB33" i="2" a="1"/>
  <c r="CS231" i="2" a="1"/>
  <c r="IQ120" i="4" a="1"/>
  <c r="FE69" i="2" a="1"/>
  <c r="IW72" i="4" a="1"/>
  <c r="FO231" i="4" a="1"/>
  <c r="IP155" i="4" a="1"/>
  <c r="AS234" i="2" a="1"/>
  <c r="FD163" i="2" a="1"/>
  <c r="FB72" i="2" a="1"/>
  <c r="AH231" i="4" a="1"/>
  <c r="IU18" i="4" a="1"/>
  <c r="CN234" i="2" a="1"/>
  <c r="IR217" i="4" a="1"/>
  <c r="FC114" i="2" a="1"/>
  <c r="IW180" i="4" a="1"/>
  <c r="IR46" i="4" a="1"/>
  <c r="DN230" i="2" a="1"/>
  <c r="M232" i="2" a="1"/>
  <c r="IS116" i="4" a="1"/>
  <c r="IV185" i="4" a="1"/>
  <c r="IP164" i="4" a="1"/>
  <c r="EB231" i="2" a="1"/>
  <c r="IR183" i="4" a="1"/>
  <c r="FA59" i="2" a="1"/>
  <c r="IW220" i="4" a="1"/>
  <c r="IQ112" i="4" a="1"/>
  <c r="FA165" i="2" a="1"/>
  <c r="IR57" i="4" a="1"/>
  <c r="IS154" i="4" a="1"/>
  <c r="FE84" i="2" a="1"/>
  <c r="AJ234" i="2" a="1"/>
  <c r="IP149" i="4" a="1"/>
  <c r="L233" i="2" a="1"/>
  <c r="FE168" i="2" a="1"/>
  <c r="IT124" i="4" a="1"/>
  <c r="HX232" i="4" a="1"/>
  <c r="IQ126" i="4" a="1"/>
  <c r="IS187" i="4" a="1"/>
  <c r="GT233" i="4" a="1"/>
  <c r="ER231" i="4" a="1"/>
  <c r="IP74" i="4" a="1"/>
  <c r="FE78" i="2" a="1"/>
  <c r="IT84" i="4" a="1"/>
  <c r="FB11" i="2" a="1"/>
  <c r="FA176" i="2" a="1"/>
  <c r="M232" i="4" a="1"/>
  <c r="AN232" i="2" a="1"/>
  <c r="H230" i="4" a="1"/>
  <c r="EI233" i="4" a="1"/>
  <c r="BK234" i="4" a="1"/>
  <c r="F233" i="2" a="1"/>
  <c r="IR176" i="4" a="1"/>
  <c r="IR98" i="4" a="1"/>
  <c r="EF231" i="2" a="1"/>
  <c r="IR205" i="4" a="1"/>
  <c r="IU158" i="4" a="1"/>
  <c r="FD125" i="2" a="1"/>
  <c r="EZ231" i="4" a="1"/>
  <c r="IP225" i="4" a="1"/>
  <c r="FD180" i="2" a="1"/>
  <c r="IW190" i="4" a="1"/>
  <c r="FD229" i="2" a="1"/>
  <c r="FD134" i="2" a="1"/>
  <c r="ED230" i="2" a="1"/>
  <c r="IP50" i="4" a="1"/>
  <c r="DZ230" i="4" a="1"/>
  <c r="CL234" i="4" a="1"/>
  <c r="AN234" i="2" a="1"/>
  <c r="GZ232" i="4" a="1"/>
  <c r="FA167" i="2" a="1"/>
  <c r="IU32" i="4" a="1"/>
  <c r="IT65" i="4" a="1"/>
  <c r="IV139" i="4" a="1"/>
  <c r="FD214" i="2" a="1"/>
  <c r="CS234" i="4" a="1"/>
  <c r="FD81" i="2" a="1"/>
  <c r="IS193" i="4" a="1"/>
  <c r="FD22" i="2" a="1"/>
  <c r="BP231" i="2" a="1"/>
  <c r="BL232" i="2" a="1"/>
  <c r="IP189" i="4" a="1"/>
  <c r="CB234" i="4" a="1"/>
  <c r="J230" i="2" a="1"/>
  <c r="IW28" i="4" a="1"/>
  <c r="BU234" i="4" a="1"/>
  <c r="FB53" i="2" a="1"/>
  <c r="IU176" i="4" a="1"/>
  <c r="IT217" i="4" a="1"/>
  <c r="FR234" i="4" a="1"/>
  <c r="IP76" i="4" a="1"/>
  <c r="IV160" i="4" a="1"/>
  <c r="AU234" i="2" a="1"/>
  <c r="IS38" i="4" a="1"/>
  <c r="FE98" i="2" a="1"/>
  <c r="IQ40" i="4" a="1"/>
  <c r="FE107" i="2" a="1"/>
  <c r="IH232" i="4" a="1"/>
  <c r="BV232" i="4" a="1"/>
  <c r="AD230" i="2" a="1"/>
  <c r="IU163" i="4" a="1"/>
  <c r="IQ50" i="4" a="1"/>
  <c r="FB200" i="2" a="1"/>
  <c r="IV32" i="4" a="1"/>
  <c r="X230" i="2" a="1"/>
  <c r="FA58" i="2" a="1"/>
  <c r="BG231" i="2" a="1"/>
  <c r="DA233" i="4" a="1"/>
  <c r="FD226" i="2" a="1"/>
  <c r="AT234" i="4" a="1"/>
  <c r="AB234" i="4" a="1"/>
  <c r="IS19" i="4" a="1"/>
  <c r="HA232" i="4" a="1"/>
  <c r="IU132" i="4" a="1"/>
  <c r="FE220" i="2" a="1"/>
  <c r="EJ232" i="4" a="1"/>
  <c r="FD57" i="2" a="1"/>
  <c r="AJ232" i="2" a="1"/>
  <c r="IW9" i="4" a="1"/>
  <c r="HU230" i="4" a="1"/>
  <c r="IP23" i="4" a="1"/>
  <c r="AW230" i="4" a="1"/>
  <c r="FC220" i="2" a="1"/>
  <c r="EW231" i="4" a="1"/>
  <c r="IW182" i="4" a="1"/>
  <c r="IR172" i="4" a="1"/>
  <c r="IV153" i="4" a="1"/>
  <c r="FC125" i="2" a="1"/>
  <c r="IW43" i="4" a="1"/>
  <c r="FE208" i="2" a="1"/>
  <c r="ER230" i="2" a="1"/>
  <c r="IS152" i="4" a="1"/>
  <c r="IT114" i="4" a="1"/>
  <c r="IA233" i="4" a="1"/>
  <c r="CY233" i="2" a="1"/>
  <c r="IQ94" i="4" a="1"/>
  <c r="IQ177" i="4" a="1"/>
  <c r="IT188" i="4" a="1"/>
  <c r="IQ123" i="4" a="1"/>
  <c r="DJ231" i="2" a="1"/>
  <c r="FA108" i="2" a="1"/>
  <c r="N231" i="2" a="1"/>
  <c r="FE204" i="2" a="1"/>
  <c r="IW123" i="4" a="1"/>
  <c r="IP110" i="4" a="1"/>
  <c r="IQ81" i="4" a="1"/>
  <c r="BS230" i="4" a="1"/>
  <c r="IR198" i="4" a="1"/>
  <c r="FB62" i="2" a="1"/>
  <c r="EL233" i="4" a="1"/>
  <c r="BK232" i="2" a="1"/>
  <c r="IP145" i="4" a="1"/>
  <c r="CY232" i="2" a="1"/>
  <c r="IT200" i="4" a="1"/>
  <c r="IQ54" i="4" a="1"/>
  <c r="FB116" i="2" a="1"/>
  <c r="IV164" i="4" a="1"/>
  <c r="DM232" i="4" a="1"/>
  <c r="IT37" i="4" a="1"/>
  <c r="IW59" i="4" a="1"/>
  <c r="DM232" i="2" a="1"/>
  <c r="EZ234" i="4" a="1"/>
  <c r="IT144" i="4" a="1"/>
  <c r="IP10" i="4" a="1"/>
  <c r="IS129" i="4" a="1"/>
  <c r="FD194" i="2" a="1"/>
  <c r="FB161" i="2" a="1"/>
  <c r="IS80" i="4" a="1"/>
  <c r="FM230" i="4" a="1"/>
  <c r="IR10" i="4" a="1"/>
  <c r="AA230" i="4" a="1"/>
  <c r="FA65" i="2" a="1"/>
  <c r="FC142" i="2" a="1"/>
  <c r="IQ161" i="4" a="1"/>
  <c r="DW230" i="2" a="1"/>
  <c r="IU202" i="4" a="1"/>
  <c r="FN234" i="4" a="1"/>
  <c r="FB87" i="2" a="1"/>
  <c r="IR110" i="4" a="1"/>
  <c r="FA132" i="2" a="1"/>
  <c r="FC201" i="2" a="1"/>
  <c r="FC96" i="2" a="1"/>
  <c r="IV82" i="4" a="1"/>
  <c r="IW209" i="4" a="1"/>
  <c r="HQ233" i="4" a="1"/>
  <c r="FE148" i="2" a="1"/>
  <c r="DL232" i="4" a="1"/>
  <c r="FD47" i="2" a="1"/>
  <c r="IW118" i="4" a="1"/>
  <c r="FC187" i="2" a="1"/>
  <c r="IQ17" i="4" a="1"/>
  <c r="FD7" i="2" a="1"/>
  <c r="IR222" i="4" a="1"/>
  <c r="IR163" i="4" a="1"/>
  <c r="L232" i="4" a="1"/>
  <c r="IR70" i="4" a="1"/>
  <c r="S232" i="4" a="1"/>
  <c r="IT225" i="4" a="1"/>
  <c r="IR220" i="4" a="1"/>
  <c r="IT226" i="4" a="1"/>
  <c r="IR149" i="4" a="1"/>
  <c r="FE227" i="2" a="1"/>
  <c r="BG233" i="2" a="1"/>
  <c r="BH233" i="2" a="1"/>
  <c r="IQ147" i="4" a="1"/>
  <c r="IU51" i="4" a="1"/>
  <c r="FE205" i="2" a="1"/>
  <c r="IS122" i="4" a="1"/>
  <c r="FA170" i="2" a="1"/>
  <c r="FB184" i="2" a="1"/>
  <c r="IW112" i="4" a="1"/>
  <c r="IT100" i="4" a="1"/>
  <c r="FD28" i="2" a="1"/>
  <c r="ED231" i="4" a="1"/>
  <c r="BI231" i="4" a="1"/>
  <c r="IV146" i="4" a="1"/>
  <c r="FB165" i="2" a="1"/>
  <c r="FB182" i="2" a="1"/>
  <c r="IK231" i="4" a="1"/>
  <c r="AB230" i="2" a="1"/>
  <c r="IU165" i="4" a="1"/>
  <c r="FE38" i="2" a="1"/>
  <c r="FC24" i="2" a="1"/>
  <c r="FC222" i="2" a="1"/>
  <c r="IU68" i="4" a="1"/>
  <c r="IS26" i="4" a="1"/>
  <c r="GA232" i="4" a="1"/>
  <c r="FD215" i="2" a="1"/>
  <c r="FC168" i="2" a="1"/>
  <c r="FA70" i="2" a="1"/>
  <c r="FA218" i="2" a="1"/>
  <c r="AV232" i="2" a="1"/>
  <c r="BD234" i="2" a="1"/>
  <c r="IV171" i="4" a="1"/>
  <c r="FB65" i="2" a="1"/>
  <c r="IS143" i="4" a="1"/>
  <c r="IT34" i="4" a="1"/>
  <c r="IQ78" i="4" a="1"/>
  <c r="IP68" i="4" a="1"/>
  <c r="IP87" i="4" a="1"/>
  <c r="IW194" i="4" a="1"/>
  <c r="IP99" i="4" a="1"/>
  <c r="IU146" i="4" a="1"/>
  <c r="IQ134" i="4" a="1"/>
  <c r="IQ136" i="4" a="1"/>
  <c r="IR167" i="4" a="1"/>
  <c r="BH231" i="4" a="1"/>
  <c r="FA20" i="2" a="1"/>
  <c r="IQ128" i="4" a="1"/>
  <c r="FA184" i="2" a="1"/>
  <c r="BH234" i="2" a="1"/>
  <c r="AX233" i="2" a="1"/>
  <c r="GW233" i="4" a="1"/>
  <c r="DV230" i="2" a="1"/>
  <c r="IV182" i="4" a="1"/>
  <c r="IS146" i="4" a="1"/>
  <c r="HX231" i="4" a="1"/>
  <c r="FB64" i="2" a="1"/>
  <c r="IT13" i="4" a="1"/>
  <c r="FA234" i="4" a="1"/>
  <c r="IS101" i="4" a="1"/>
  <c r="FD71" i="2" a="1"/>
  <c r="FR231" i="4" a="1"/>
  <c r="T233" i="4" a="1"/>
  <c r="FB125" i="2" a="1"/>
  <c r="GA233" i="4" a="1"/>
  <c r="EV232" i="2" a="1"/>
  <c r="IQ36" i="4" a="1"/>
  <c r="FC73" i="2" a="1"/>
  <c r="FA29" i="2" a="1"/>
  <c r="IP66" i="4" a="1"/>
  <c r="IR11" i="4" a="1"/>
  <c r="Y233" i="2" a="1"/>
  <c r="FE97" i="2" a="1"/>
  <c r="IT9" i="4" a="1"/>
  <c r="IQ180" i="4" a="1"/>
  <c r="DJ232" i="4" a="1"/>
  <c r="AJ230" i="4" a="1"/>
  <c r="IP17" i="4" a="1"/>
  <c r="FD119" i="2" a="1"/>
  <c r="M233" i="2" a="1"/>
  <c r="IU108" i="4" a="1"/>
  <c r="U231" i="2" a="1"/>
  <c r="FE185" i="2" a="1"/>
  <c r="IP95" i="4" a="1"/>
  <c r="GN230" i="4" a="1"/>
  <c r="IR82" i="4" a="1"/>
  <c r="IW77" i="4" a="1"/>
  <c r="IP138" i="4" a="1"/>
  <c r="IS24" i="4" a="1"/>
  <c r="IP14" i="4" a="1"/>
  <c r="IP52" i="4" a="1"/>
  <c r="AE230" i="4" a="1"/>
  <c r="BM231" i="4" a="1"/>
  <c r="H231" i="4" a="1"/>
  <c r="IP16" i="4" a="1"/>
  <c r="CW230" i="2" a="1"/>
  <c r="IW106" i="4" a="1"/>
  <c r="IU20" i="4" a="1"/>
  <c r="CM231" i="2" a="1"/>
  <c r="G232" i="2" a="1"/>
  <c r="IU124" i="4" a="1"/>
  <c r="HS231" i="4" a="1"/>
  <c r="FD168" i="2" a="1"/>
  <c r="IV49" i="4" a="1"/>
  <c r="AW234" i="4" a="1"/>
  <c r="AE231" i="4" a="1"/>
  <c r="IF232" i="4" a="1"/>
  <c r="IQ121" i="4" a="1"/>
  <c r="IT216" i="4" a="1"/>
  <c r="IR63" i="4" a="1"/>
  <c r="IS81" i="4" a="1"/>
  <c r="IT14" i="4" a="1"/>
  <c r="FU234" i="4" a="1"/>
  <c r="IT128" i="4" a="1"/>
  <c r="AY232" i="2" a="1"/>
  <c r="FC140" i="2" a="1"/>
  <c r="BI234" i="4" a="1"/>
  <c r="U230" i="4" a="1"/>
  <c r="AF232" i="2" a="1"/>
  <c r="IR130" i="4" a="1"/>
  <c r="IV56" i="4" a="1"/>
  <c r="FD84" i="2" a="1"/>
  <c r="FD19" i="2" a="1"/>
  <c r="AX234" i="2" a="1"/>
  <c r="FL230" i="4" a="1"/>
  <c r="FB68" i="2" a="1"/>
  <c r="IT111" i="4" a="1"/>
  <c r="FN230" i="4" a="1"/>
  <c r="IL230" i="4" a="1"/>
  <c r="IR206" i="4" a="1"/>
  <c r="FD78" i="2" a="1"/>
  <c r="EB230" i="4" a="1"/>
  <c r="IR73" i="4" a="1"/>
  <c r="IS53" i="4" a="1"/>
  <c r="FD169" i="2" a="1"/>
  <c r="IU47" i="4" a="1"/>
  <c r="IS86" i="4" a="1"/>
  <c r="IV59" i="4" a="1"/>
  <c r="IV8" i="4" a="1"/>
  <c r="IV34" i="4" a="1"/>
  <c r="IQ55" i="4" a="1"/>
  <c r="FE180" i="2" a="1"/>
  <c r="IS222" i="4" a="1"/>
  <c r="IU225" i="4" a="1"/>
  <c r="FB163" i="2" a="1"/>
  <c r="FC100" i="2" a="1"/>
  <c r="B233" i="2" a="1"/>
  <c r="IQ71" i="4" a="1"/>
  <c r="H233" i="4" a="1"/>
  <c r="IW188" i="4" a="1"/>
  <c r="FA122" i="2" a="1"/>
  <c r="FA146" i="2" a="1"/>
  <c r="FE106" i="2" a="1"/>
  <c r="GK230" i="4" a="1"/>
  <c r="IP179" i="4" a="1"/>
  <c r="IV15" i="4" a="1"/>
  <c r="AE230" i="2" a="1"/>
  <c r="IT11" i="4" a="1"/>
  <c r="IV161" i="4" a="1"/>
  <c r="DC231" i="4" a="1"/>
  <c r="BE230" i="2" a="1"/>
  <c r="FJ233" i="4" a="1"/>
  <c r="HS234" i="4" a="1"/>
  <c r="CJ233" i="2" a="1"/>
  <c r="IU142" i="4" a="1"/>
  <c r="G234" i="4" a="1"/>
  <c r="FC183" i="2" a="1"/>
  <c r="Q230" i="2" a="1"/>
  <c r="IQ152" i="4" a="1"/>
  <c r="IQ160" i="4" a="1"/>
  <c r="FE215" i="2" a="1"/>
  <c r="FE133" i="2" a="1"/>
  <c r="FD216" i="2" a="1"/>
  <c r="AG230" i="2" a="1"/>
  <c r="CP230" i="4" a="1"/>
  <c r="IV80" i="4" a="1"/>
  <c r="BL231" i="2" a="1"/>
  <c r="HW233" i="4" a="1"/>
  <c r="IW31" i="4" a="1"/>
  <c r="FE44" i="2" a="1"/>
  <c r="FB227" i="2" a="1"/>
  <c r="IV141" i="4" a="1"/>
  <c r="FC77" i="2" a="1"/>
  <c r="IW52" i="4" a="1"/>
  <c r="FA42" i="2" a="1"/>
  <c r="GI233" i="4" a="1"/>
  <c r="GM231" i="4" a="1"/>
  <c r="EX232" i="2" a="1"/>
  <c r="IS202" i="4" a="1"/>
  <c r="FA41" i="2" a="1"/>
  <c r="IR201" i="4" a="1"/>
  <c r="T231" i="4" a="1"/>
  <c r="IS25" i="4" a="1"/>
  <c r="FB160" i="2" a="1"/>
  <c r="IR124" i="4" a="1"/>
  <c r="AK231" i="4" a="1"/>
  <c r="BK231" i="4" a="1"/>
  <c r="W230" i="2" a="1"/>
  <c r="IQ96" i="4" a="1"/>
  <c r="FA202" i="2" a="1"/>
  <c r="IT19" i="4" a="1"/>
  <c r="IT28" i="4" a="1"/>
  <c r="FC15" i="2" a="1"/>
  <c r="IT167" i="4" a="1"/>
  <c r="CQ234" i="2" a="1"/>
  <c r="FC214" i="2" a="1"/>
  <c r="AX230" i="4" a="1"/>
  <c r="DZ231" i="4" a="1"/>
  <c r="IR85" i="4" a="1"/>
  <c r="FC81" i="2" a="1"/>
  <c r="IP32" i="4" a="1"/>
  <c r="BC232" i="2" a="1"/>
  <c r="FB212" i="2" a="1"/>
  <c r="FM234" i="4" a="1"/>
  <c r="F233" i="4" a="1"/>
  <c r="Y230" i="2" a="1"/>
  <c r="IU118" i="4" a="1"/>
  <c r="HZ233" i="4" a="1"/>
  <c r="IQ118" i="4" a="1"/>
  <c r="GP233" i="4" a="1"/>
  <c r="FC60" i="2" a="1"/>
  <c r="FB131" i="2" a="1"/>
  <c r="AA234" i="2" a="1"/>
  <c r="FB153" i="2" a="1"/>
  <c r="IU107" i="4" a="1"/>
  <c r="FC199" i="2" a="1"/>
  <c r="DJ234" i="4" a="1"/>
  <c r="IV105" i="4" a="1"/>
  <c r="IP25" i="4" a="1"/>
  <c r="FB147" i="2" a="1"/>
  <c r="FA158" i="2" a="1"/>
  <c r="U233" i="2" a="1"/>
  <c r="IS229" i="4" a="1"/>
  <c r="FB209" i="2" a="1"/>
  <c r="IS156" i="4" a="1"/>
  <c r="CL231" i="2" a="1"/>
  <c r="IS160" i="4" a="1"/>
  <c r="B231" i="2" a="1"/>
  <c r="EG233" i="4" a="1"/>
  <c r="DU231" i="4" a="1"/>
  <c r="FC188" i="2" a="1"/>
  <c r="FE45" i="2" a="1"/>
  <c r="ED230" i="4" a="1"/>
  <c r="IU64" i="4" a="1"/>
  <c r="H230" i="2" a="1"/>
  <c r="IP98" i="4" a="1"/>
  <c r="IW166" i="4" a="1"/>
  <c r="IV152" i="4" a="1"/>
  <c r="FD158" i="2" a="1"/>
  <c r="FD186" i="2" a="1"/>
  <c r="IR142" i="4" a="1"/>
  <c r="IU208" i="4" a="1"/>
  <c r="IP107" i="4" a="1"/>
  <c r="FD44" i="2" a="1"/>
  <c r="DK231" i="4" a="1"/>
  <c r="IT83" i="4" a="1"/>
  <c r="FD115" i="2" a="1"/>
  <c r="FE118" i="2" a="1"/>
  <c r="EB233" i="2" a="1"/>
  <c r="IP201" i="4" a="1"/>
  <c r="FE51" i="2" a="1"/>
  <c r="IP73" i="4" a="1"/>
  <c r="IQ100" i="4" a="1"/>
  <c r="S233" i="4" a="1"/>
  <c r="IP223" i="4" a="1"/>
  <c r="IS105" i="4" a="1"/>
  <c r="IU175" i="4" a="1"/>
  <c r="FC209" i="2" a="1"/>
  <c r="IS171" i="4" a="1"/>
  <c r="CF230" i="4" a="1"/>
  <c r="CL231" i="4" a="1"/>
  <c r="IQ27" i="4" a="1"/>
  <c r="GO233" i="4" a="1"/>
  <c r="FA26" i="2" a="1"/>
  <c r="CP234" i="2" a="1"/>
  <c r="FE221" i="2" a="1"/>
  <c r="BZ234" i="2" a="1"/>
  <c r="IW176" i="4" a="1"/>
  <c r="IQ51" i="4" a="1"/>
  <c r="EA232" i="4" a="1"/>
  <c r="K234" i="2" a="1"/>
  <c r="FD41" i="2" a="1"/>
  <c r="IQ99" i="4" a="1"/>
  <c r="FC124" i="2" a="1"/>
  <c r="IW44" i="4" a="1"/>
  <c r="FA67" i="2" a="1"/>
  <c r="IF234" i="4" a="1"/>
  <c r="IP97" i="4" a="1"/>
  <c r="FA49" i="2" a="1"/>
  <c r="DA234" i="4" a="1"/>
  <c r="IP197" i="4" a="1"/>
  <c r="FB164" i="2" a="1"/>
  <c r="IU169" i="4" a="1"/>
  <c r="FE183" i="2" a="1"/>
  <c r="CP232" i="2" a="1"/>
  <c r="IP85" i="4" a="1"/>
  <c r="AT231" i="2" a="1"/>
  <c r="CI230" i="2" a="1"/>
  <c r="IV84" i="4" a="1"/>
  <c r="IU53" i="4" a="1"/>
  <c r="IR107" i="4" a="1"/>
  <c r="HG230" i="4" a="1"/>
  <c r="HV233" i="4" a="1"/>
  <c r="FE200" i="2" a="1"/>
  <c r="FJ231" i="4" a="1"/>
  <c r="IW60" i="4" a="1"/>
  <c r="IS113" i="4" a="1"/>
  <c r="FD199" i="2" a="1"/>
  <c r="BJ234" i="2" a="1"/>
  <c r="IV57" i="4" a="1"/>
  <c r="BX232" i="2" a="1"/>
  <c r="FC7" i="2" a="1"/>
  <c r="FB60" i="2" a="1"/>
  <c r="HI233" i="4" a="1"/>
  <c r="CT231" i="2" a="1"/>
  <c r="M233" i="4" a="1"/>
  <c r="HN234" i="4" a="1"/>
  <c r="M230" i="2" a="1"/>
  <c r="IS203" i="4" a="1"/>
  <c r="BI233" i="4" a="1"/>
  <c r="EI230" i="4" a="1"/>
  <c r="C233" i="2" a="1"/>
  <c r="U232" i="2" a="1"/>
  <c r="IT134" i="4" a="1"/>
  <c r="FD18" i="2" a="1"/>
  <c r="FA57" i="2" a="1"/>
  <c r="IQ167" i="4" a="1"/>
  <c r="IP71" i="4" a="1"/>
  <c r="FD56" i="2" a="1"/>
  <c r="FD151" i="2" a="1"/>
  <c r="IV183" i="4" a="1"/>
  <c r="CE230" i="4" a="1"/>
  <c r="FE211" i="2" a="1"/>
  <c r="FE74" i="2" a="1"/>
  <c r="DT234" i="2" a="1"/>
  <c r="AY233" i="2" a="1"/>
  <c r="AR232" i="4" a="1"/>
  <c r="IR99" i="4" a="1"/>
  <c r="DW234" i="4" a="1"/>
  <c r="IQ139" i="4" a="1"/>
  <c r="FE10" i="2" a="1"/>
  <c r="FD146" i="2" a="1"/>
  <c r="FC56" i="2" a="1"/>
  <c r="S230" i="4" a="1"/>
  <c r="BI231" i="2" a="1"/>
  <c r="FD60" i="2" a="1"/>
  <c r="E232" i="4" a="1"/>
  <c r="IS98" i="4" a="1"/>
  <c r="IR162" i="4" a="1"/>
  <c r="W234" i="2" a="1"/>
  <c r="CJ232" i="2" a="1"/>
  <c r="BC234" i="2" a="1"/>
  <c r="IR49" i="4" a="1"/>
  <c r="FA129" i="2" a="1"/>
  <c r="FC143" i="2" a="1"/>
  <c r="FB79" i="2" a="1"/>
  <c r="FE162" i="2" a="1"/>
  <c r="IP21" i="4" a="1"/>
  <c r="IB232" i="4" a="1"/>
  <c r="FA131" i="2" a="1"/>
  <c r="IP166" i="4" a="1"/>
  <c r="IW175" i="4" a="1"/>
  <c r="EF230" i="4" a="1"/>
  <c r="IV25" i="4" a="1"/>
  <c r="FB30" i="2" a="1"/>
  <c r="IU85" i="4" a="1"/>
  <c r="IT119" i="4" a="1"/>
  <c r="FD206" i="2" a="1"/>
  <c r="IW15" i="4" a="1"/>
  <c r="IU67" i="4" a="1"/>
  <c r="FC208" i="2" a="1"/>
  <c r="IV149" i="4" a="1"/>
  <c r="FA197" i="2" a="1"/>
  <c r="FD135" i="2" a="1"/>
  <c r="IQ200" i="4" a="1"/>
  <c r="BS231" i="4" a="1"/>
  <c r="FC152" i="2" a="1"/>
  <c r="FE53" i="2" a="1"/>
  <c r="IV122" i="4" a="1"/>
  <c r="IQ149" i="4" a="1"/>
  <c r="FX230" i="4" a="1"/>
  <c r="AJ231" i="4" a="1"/>
  <c r="CP233" i="2" a="1"/>
  <c r="GM232" i="4" a="1"/>
  <c r="EL234" i="2" a="1"/>
  <c r="IW107" i="4" a="1"/>
  <c r="AY231" i="4" a="1"/>
  <c r="CQ231" i="2" a="1"/>
  <c r="IV99" i="4" a="1"/>
  <c r="IR140" i="4" a="1"/>
  <c r="FD51" i="2" a="1"/>
  <c r="CV231" i="2" a="1"/>
  <c r="FB10" i="2" a="1"/>
  <c r="BQ232" i="2" a="1"/>
  <c r="IV107" i="4" a="1"/>
  <c r="FB80" i="2" a="1"/>
  <c r="FC175" i="2" a="1"/>
  <c r="FE195" i="2" a="1"/>
  <c r="FD166" i="2" a="1"/>
  <c r="FE141" i="2" a="1"/>
  <c r="BV233" i="2" a="1"/>
  <c r="FB95" i="2" a="1"/>
  <c r="IV28" i="4" a="1"/>
  <c r="IV68" i="4" a="1"/>
  <c r="HD234" i="4" a="1"/>
  <c r="IV154" i="4" a="1"/>
  <c r="IV168" i="4" a="1"/>
  <c r="IT166" i="4" a="1"/>
  <c r="IU110" i="4" a="1"/>
  <c r="FC166" i="2" a="1"/>
  <c r="DW233" i="4" a="1"/>
  <c r="IU144" i="4" a="1"/>
  <c r="IP163" i="4" a="1"/>
  <c r="IU70" i="4" a="1"/>
  <c r="BX230" i="4" a="1"/>
  <c r="GE233" i="4" a="1"/>
  <c r="FB50" i="2" a="1"/>
  <c r="IS34" i="4" a="1"/>
  <c r="FD15" i="2" a="1"/>
  <c r="IV132" i="4" a="1"/>
  <c r="IR156" i="4" a="1"/>
  <c r="FC14" i="2" a="1"/>
  <c r="IP224" i="4" a="1"/>
  <c r="Z234" i="2" a="1"/>
  <c r="GL231" i="4" a="1"/>
  <c r="FV234" i="4" a="1"/>
  <c r="IT199" i="4" a="1"/>
  <c r="IS218" i="4" a="1"/>
  <c r="IS118" i="4" a="1"/>
  <c r="IP216" i="4" a="1"/>
  <c r="HY233" i="4" a="1"/>
  <c r="BY234" i="4" a="1"/>
  <c r="FD30" i="2" a="1"/>
  <c r="B234" i="2" a="1"/>
  <c r="IV48" i="4" a="1"/>
  <c r="IQ20" i="4" a="1"/>
  <c r="FA90" i="2" a="1"/>
  <c r="FC102" i="2" a="1"/>
  <c r="IS173" i="4" a="1"/>
  <c r="IU220" i="4" a="1"/>
  <c r="GW234" i="4" a="1"/>
  <c r="IQ105" i="4" a="1"/>
  <c r="FE117" i="2" a="1"/>
  <c r="IU155" i="4" a="1"/>
  <c r="BL234" i="2" a="1"/>
  <c r="HR233" i="4" a="1"/>
  <c r="FC160" i="2" a="1"/>
  <c r="AC233" i="4" a="1"/>
  <c r="EH233" i="4" a="1"/>
  <c r="IT106" i="4" a="1"/>
  <c r="IS84" i="4" a="1"/>
  <c r="IW69" i="4" a="1"/>
  <c r="CV234" i="2" a="1"/>
  <c r="IS70" i="4" a="1"/>
  <c r="FD111" i="2" a="1"/>
  <c r="FD197" i="2" a="1"/>
  <c r="DZ234" i="2" a="1"/>
  <c r="HW234" i="4" a="1"/>
  <c r="IT58" i="4" a="1"/>
  <c r="CE230" i="2" a="1"/>
  <c r="GX234" i="4" a="1"/>
  <c r="IQ140" i="4" a="1"/>
  <c r="EF233" i="4" a="1"/>
  <c r="FB132" i="2" a="1"/>
  <c r="BW234" i="2" a="1"/>
  <c r="BH230" i="2" a="1"/>
  <c r="GT231" i="4" a="1"/>
  <c r="AL232" i="2" a="1"/>
  <c r="IP182" i="4" a="1"/>
  <c r="FA193" i="2" a="1"/>
  <c r="FD99" i="2" a="1"/>
  <c r="FE21" i="2" a="1"/>
  <c r="Z230" i="4" a="1"/>
  <c r="FB198" i="2" a="1"/>
  <c r="IP55" i="4" a="1"/>
  <c r="FC213" i="2" a="1"/>
  <c r="HI230" i="4" a="1"/>
  <c r="FC165" i="2" a="1"/>
  <c r="IR87" i="4" a="1"/>
  <c r="IQ102" i="4" a="1"/>
  <c r="BF231" i="2" a="1"/>
  <c r="DH234" i="4" a="1"/>
  <c r="CX234" i="2" a="1"/>
  <c r="IV73" i="4" a="1"/>
  <c r="FE24" i="2" a="1"/>
  <c r="IV39" i="4" a="1"/>
  <c r="IU55" i="4" a="1"/>
  <c r="CG234" i="2" a="1"/>
  <c r="IU13" i="4" a="1"/>
  <c r="IR146" i="4" a="1"/>
  <c r="P231" i="4" a="1"/>
  <c r="IS49" i="4" a="1"/>
  <c r="FC163" i="2" a="1"/>
  <c r="FE71" i="2" a="1"/>
  <c r="AF233" i="2" a="1"/>
  <c r="DI233" i="4" a="1"/>
  <c r="IU29" i="4" a="1"/>
  <c r="IR40" i="4" a="1"/>
  <c r="EI232" i="2" a="1"/>
  <c r="AG230" i="4" a="1"/>
  <c r="FC176" i="2" a="1"/>
  <c r="BQ234" i="4" a="1"/>
  <c r="IT31" i="4" a="1"/>
  <c r="ED234" i="4" a="1"/>
  <c r="GO232" i="4" a="1"/>
  <c r="FC196" i="2" a="1"/>
  <c r="FC231" i="4" a="1"/>
  <c r="IS82" i="4" a="1"/>
  <c r="FE158" i="2" a="1"/>
  <c r="IR45" i="4" a="1"/>
  <c r="AJ234" i="4" a="1"/>
  <c r="IP65" i="4" a="1"/>
  <c r="IQ174" i="4" a="1"/>
  <c r="IT80" i="4" a="1"/>
  <c r="IR54" i="4" a="1"/>
  <c r="FB114" i="2" a="1"/>
  <c r="R233" i="2" a="1"/>
  <c r="F232" i="4" a="1"/>
  <c r="CR231" i="4" a="1"/>
  <c r="FE224" i="2" a="1"/>
  <c r="F230" i="2" a="1"/>
  <c r="IS128" i="4" a="1"/>
  <c r="IV134" i="4" a="1"/>
  <c r="FA171" i="2" a="1"/>
  <c r="FE92" i="2" a="1"/>
  <c r="IW98" i="4" a="1"/>
  <c r="FC13" i="2" a="1"/>
  <c r="IP144" i="4" a="1"/>
  <c r="FD176" i="2" a="1"/>
  <c r="V234" i="2" a="1"/>
  <c r="DC230" i="2" a="1"/>
  <c r="IS10" i="4" a="1"/>
  <c r="HR231" i="4" a="1"/>
  <c r="IQ18" i="4" a="1"/>
  <c r="AZ232" i="4" a="1"/>
  <c r="EV231" i="4" a="1"/>
  <c r="IR104" i="4" a="1"/>
  <c r="AN232" i="4" a="1"/>
  <c r="FC55" i="2" a="1"/>
  <c r="FL233" i="4" a="1"/>
  <c r="IP168" i="4" a="1"/>
  <c r="FD141" i="2" a="1"/>
  <c r="FC202" i="2" a="1"/>
  <c r="Q234" i="2" a="1"/>
  <c r="DO234" i="2" a="1"/>
  <c r="N231" i="4" a="1"/>
  <c r="IU140" i="4" a="1"/>
  <c r="FE147" i="2" a="1"/>
  <c r="IR115" i="4" a="1"/>
  <c r="IB233" i="4" a="1"/>
  <c r="IT93" i="4" a="1"/>
  <c r="BM234" i="2" a="1"/>
  <c r="IP22" i="4" a="1"/>
  <c r="IS20" i="4" a="1"/>
  <c r="IU127" i="4" a="1"/>
  <c r="BG234" i="4" a="1"/>
  <c r="DQ231" i="2" a="1"/>
  <c r="IS205" i="4" a="1"/>
  <c r="IS77" i="4" a="1"/>
  <c r="CM230" i="2" a="1"/>
  <c r="IT156" i="4" a="1"/>
  <c r="DN234" i="2" a="1"/>
  <c r="DH230" i="4" a="1"/>
  <c r="FA156" i="2" a="1"/>
  <c r="IW224" i="4" a="1"/>
  <c r="EM233" i="2" a="1"/>
  <c r="FC189" i="2" a="1"/>
  <c r="FD174" i="2" a="1"/>
  <c r="AH230" i="4" a="1"/>
  <c r="EU234" i="4" a="1"/>
  <c r="IP162" i="4" a="1"/>
  <c r="FA183" i="2" a="1"/>
  <c r="IT135" i="4" a="1"/>
  <c r="FX234" i="4" a="1"/>
  <c r="GS233" i="4" a="1"/>
  <c r="FB134" i="2" a="1"/>
  <c r="IU117" i="4" a="1"/>
  <c r="IS197" i="4" a="1"/>
  <c r="IQ10" i="4" a="1"/>
  <c r="IW67" i="4" a="1"/>
  <c r="IT78" i="4" a="1"/>
  <c r="IC230" i="4" a="1"/>
  <c r="FC219" i="2" a="1"/>
  <c r="AL230" i="4" a="1"/>
  <c r="FA8" i="2" a="1"/>
  <c r="FA211" i="2" a="1"/>
  <c r="HR232" i="4" a="1"/>
  <c r="Y231" i="4" a="1"/>
  <c r="BA234" i="4" a="1"/>
  <c r="IT70" i="4" a="1"/>
  <c r="ER234" i="4" a="1"/>
  <c r="IT102" i="4" a="1"/>
  <c r="FB20" i="2" a="1"/>
  <c r="BZ232" i="2" a="1"/>
  <c r="EC233" i="4" a="1"/>
  <c r="IQ158" i="4" a="1"/>
  <c r="IU224" i="4" a="1"/>
  <c r="AN231" i="2" a="1"/>
  <c r="IT56" i="4" a="1"/>
  <c r="IR105" i="4" a="1"/>
  <c r="CV233" i="2" a="1"/>
  <c r="DP233" i="2" a="1"/>
  <c r="FC105" i="2" a="1"/>
  <c r="AR230" i="2" a="1"/>
  <c r="BB230" i="4" a="1"/>
  <c r="FD92" i="2" a="1"/>
  <c r="AH232" i="2" a="1"/>
  <c r="IT39" i="4" a="1"/>
  <c r="IT155" i="4" a="1"/>
  <c r="AI233" i="4" a="1"/>
  <c r="IT142" i="4" a="1"/>
  <c r="AO231" i="4" a="1"/>
  <c r="IR55" i="4" a="1"/>
  <c r="EJ233" i="4" a="1"/>
  <c r="AU232" i="2" a="1"/>
  <c r="FA37" i="2" a="1"/>
  <c r="E233" i="4" a="1"/>
  <c r="IS64" i="4" a="1"/>
  <c r="IV120" i="4" a="1"/>
  <c r="AH230" i="2" a="1"/>
  <c r="DK234" i="2" a="1"/>
  <c r="FE165" i="2" a="1"/>
  <c r="DU233" i="4" a="1"/>
  <c r="IR141" i="4" a="1"/>
  <c r="FA221" i="2" a="1"/>
  <c r="FD170" i="2" a="1"/>
  <c r="IR21" i="4" a="1"/>
  <c r="B234" i="4" a="1"/>
  <c r="IU170" i="4" a="1"/>
  <c r="BP234" i="2" a="1"/>
  <c r="IV66" i="4" a="1"/>
  <c r="FC40" i="2" a="1"/>
  <c r="I234" i="2" a="1"/>
  <c r="Z231" i="4" a="1"/>
  <c r="IE233" i="4" a="1"/>
  <c r="DZ233" i="2" a="1"/>
  <c r="BK233" i="2" a="1"/>
  <c r="FE90" i="2" a="1"/>
  <c r="IU23" i="4" a="1"/>
  <c r="FB12" i="2" a="1"/>
  <c r="EH234" i="4" a="1"/>
  <c r="FD172" i="2" a="1"/>
  <c r="IS208" i="4" a="1"/>
  <c r="FB96" i="2" a="1"/>
  <c r="FC68" i="2" a="1"/>
  <c r="IR157" i="4" a="1"/>
  <c r="IW88" i="4" a="1"/>
  <c r="IP9" i="4" a="1"/>
  <c r="IW181" i="4" a="1"/>
  <c r="IV116" i="4" a="1"/>
  <c r="CH232" i="4" a="1"/>
  <c r="IQ185" i="4" a="1"/>
  <c r="IS157" i="4" a="1"/>
  <c r="M230" i="4" a="1"/>
  <c r="J234" i="2" a="1"/>
  <c r="EI234" i="2" a="1"/>
  <c r="IS131" i="4" a="1"/>
  <c r="GG232" i="4" a="1"/>
  <c r="FC71" i="2" a="1"/>
  <c r="FB24" i="2" a="1"/>
  <c r="IQ225" i="4" a="1"/>
  <c r="IM234" i="4" a="1"/>
  <c r="IU38" i="4" a="1"/>
  <c r="CY230" i="4" a="1"/>
  <c r="HI231" i="4" a="1"/>
  <c r="IU196" i="4" a="1"/>
  <c r="IS56" i="4" a="1"/>
  <c r="BD233" i="2" a="1"/>
  <c r="CZ231" i="2" a="1"/>
  <c r="FC110" i="2" a="1"/>
  <c r="IR67" i="4" a="1"/>
  <c r="AE231" i="2" a="1"/>
  <c r="FY232" i="4" a="1"/>
  <c r="IV16" i="4" a="1"/>
  <c r="IW193" i="4" a="1"/>
  <c r="IS52" i="4" a="1"/>
  <c r="IT191" i="4" a="1"/>
  <c r="IV140" i="4" a="1"/>
  <c r="DZ230" i="2" a="1"/>
  <c r="IT152" i="4" a="1"/>
  <c r="IR14" i="4" a="1"/>
  <c r="CF230" i="2" a="1"/>
  <c r="CW234" i="2" a="1"/>
  <c r="IT193" i="4" a="1"/>
  <c r="IQ190" i="4" a="1"/>
  <c r="GH231" i="4" a="1"/>
  <c r="EX231" i="4" a="1"/>
  <c r="AU234" i="4" a="1"/>
  <c r="EO230" i="4" a="1"/>
  <c r="FC157" i="2" a="1"/>
  <c r="FC26" i="2" a="1"/>
  <c r="IT85" i="4" a="1"/>
  <c r="IQ207" i="4" a="1"/>
  <c r="BB230" i="2" a="1"/>
  <c r="DF231" i="4" a="1"/>
  <c r="IU57" i="4" a="1"/>
  <c r="IV203" i="4" a="1"/>
  <c r="IP109" i="4" a="1"/>
  <c r="IW140" i="4" a="1"/>
  <c r="DH233" i="4" a="1"/>
  <c r="BI233" i="2" a="1"/>
  <c r="FA135" i="2" a="1"/>
  <c r="IU150" i="4" a="1"/>
  <c r="IV93" i="4" a="1"/>
  <c r="IW139" i="4" a="1"/>
  <c r="IR219" i="4" a="1"/>
  <c r="FB25" i="2" a="1"/>
  <c r="FB142" i="2" a="1"/>
  <c r="IP148" i="4" a="1"/>
  <c r="FJ234" i="4" a="1"/>
  <c r="GO231" i="4" a="1"/>
  <c r="IW157" i="4" a="1"/>
  <c r="IS117" i="4" a="1"/>
  <c r="IR56" i="4" a="1"/>
  <c r="AZ231" i="2" a="1"/>
  <c r="EU233" i="2" a="1"/>
  <c r="FD85" i="2" a="1"/>
  <c r="IV147" i="4" a="1"/>
  <c r="FC47" i="2" a="1"/>
  <c r="IT25" i="4" a="1"/>
  <c r="FN231" i="4" a="1"/>
  <c r="FP234" i="4" a="1"/>
  <c r="BH230" i="4" a="1"/>
  <c r="EH232" i="4" a="1"/>
  <c r="T234" i="4" a="1"/>
  <c r="IU54" i="4" a="1"/>
  <c r="FA134" i="2" a="1"/>
  <c r="IS177" i="4" a="1"/>
  <c r="FA80" i="2" a="1"/>
  <c r="FE75" i="2" a="1"/>
  <c r="IS142" i="4" a="1"/>
  <c r="FB94" i="2" a="1"/>
  <c r="GY234" i="4" a="1"/>
  <c r="FE23" i="2" a="1"/>
  <c r="FB84" i="2" a="1"/>
  <c r="IR113" i="4" a="1"/>
  <c r="IT79" i="4" a="1"/>
  <c r="IQ80" i="4" a="1"/>
  <c r="IW85" i="4" a="1"/>
  <c r="FE60" i="2" a="1"/>
  <c r="DV230" i="4" a="1"/>
  <c r="CW230" i="4" a="1"/>
  <c r="IV60" i="4" a="1"/>
  <c r="IU152" i="4" a="1"/>
  <c r="IP175" i="4" a="1"/>
  <c r="FA200" i="2" a="1"/>
  <c r="IW218" i="4" a="1"/>
  <c r="IU143" i="4" a="1"/>
  <c r="IQ19" i="4" a="1"/>
  <c r="DV234" i="4" a="1"/>
  <c r="IB230" i="4" a="1"/>
  <c r="FD17" i="2" a="1"/>
  <c r="IP112" i="4" a="1"/>
  <c r="HN232" i="4" a="1"/>
  <c r="FD189" i="2" a="1"/>
  <c r="GN231" i="4" a="1"/>
  <c r="B232" i="4" a="1"/>
  <c r="GB234" i="4" a="1"/>
  <c r="FD106" i="2" a="1"/>
  <c r="FE164" i="2" a="1"/>
  <c r="IW135" i="4" a="1"/>
  <c r="DT230" i="4" a="1"/>
  <c r="EE234" i="4" a="1"/>
  <c r="IP208" i="4" a="1"/>
  <c r="IT107" i="4" a="1"/>
  <c r="IU81" i="4" a="1"/>
  <c r="F231" i="4" a="1"/>
  <c r="IT153" i="4" a="1"/>
  <c r="DM231" i="2" a="1"/>
  <c r="IT98" i="4" a="1"/>
  <c r="FA71" i="2" a="1"/>
  <c r="AZ231" i="4" a="1"/>
  <c r="FD73" i="2" a="1"/>
  <c r="IW163" i="4" a="1"/>
  <c r="L234" i="4" a="1"/>
  <c r="FB42" i="2" a="1"/>
  <c r="BO234" i="4" a="1"/>
  <c r="IT170" i="4" a="1"/>
  <c r="IS188" i="4" a="1"/>
  <c r="IP135" i="4" a="1"/>
  <c r="CB232" i="4" a="1"/>
  <c r="BN233" i="2" a="1"/>
  <c r="DO232" i="2" a="1"/>
  <c r="D231" i="4" a="1"/>
  <c r="FO234" i="4" a="1"/>
  <c r="IV175" i="4" a="1"/>
  <c r="DE232" i="4" a="1"/>
  <c r="IU171" i="4" a="1"/>
  <c r="IV172" i="4" a="1"/>
  <c r="FB75" i="2" a="1"/>
  <c r="IS55" i="4" a="1"/>
  <c r="AO234" i="4" a="1"/>
  <c r="IV166" i="4" a="1"/>
  <c r="IQ208" i="4" a="1"/>
  <c r="IT17" i="4" a="1"/>
  <c r="IS167" i="4" a="1"/>
  <c r="IP37" i="4" a="1"/>
  <c r="FA179" i="2" a="1"/>
  <c r="IS196" i="4" a="1"/>
  <c r="FD193" i="2" a="1"/>
  <c r="FC8" i="2" a="1"/>
  <c r="FC203" i="2" a="1"/>
  <c r="FB77" i="2" a="1"/>
  <c r="IC231" i="4" a="1"/>
  <c r="FD192" i="2" a="1"/>
  <c r="FD204" i="2" a="1"/>
  <c r="FE19" i="2" a="1"/>
  <c r="DJ233" i="4" a="1"/>
  <c r="DA234" i="2" a="1"/>
  <c r="FE35" i="2" a="1"/>
  <c r="EH231" i="4" a="1"/>
  <c r="U233" i="4" a="1"/>
  <c r="FA109" i="2" a="1"/>
  <c r="BW232" i="2" a="1"/>
  <c r="IS165" i="4" a="1"/>
  <c r="HP231" i="4" a="1"/>
  <c r="FD136" i="2" a="1"/>
  <c r="IS61" i="4" a="1"/>
  <c r="FA100" i="2" a="1"/>
  <c r="FE25" i="2" a="1"/>
  <c r="IQ46" i="4" a="1"/>
  <c r="IQ165" i="4" a="1"/>
  <c r="IS215" i="4" a="1"/>
  <c r="IW55" i="4" a="1"/>
  <c r="EH230" i="4" a="1"/>
  <c r="IR100" i="4" a="1"/>
  <c r="U231" i="4" a="1"/>
  <c r="IU173" i="4" a="1"/>
  <c r="ER234" i="2" a="1"/>
  <c r="FB197" i="2" a="1"/>
  <c r="D232" i="2" a="1"/>
  <c r="IQ85" i="4" a="1"/>
  <c r="IS39" i="4" a="1"/>
  <c r="FE76" i="2" a="1"/>
  <c r="IS95" i="4" a="1"/>
  <c r="FE59" i="2" a="1"/>
  <c r="GM230" i="4" a="1"/>
  <c r="FD31" i="2" a="1"/>
  <c r="FD104" i="2" a="1"/>
  <c r="AP233" i="4" a="1"/>
  <c r="CO232" i="2" a="1"/>
  <c r="HY234" i="4" a="1"/>
  <c r="BJ231" i="4" a="1"/>
  <c r="AI231" i="4" a="1"/>
  <c r="FA199" i="2" a="1"/>
  <c r="IQ103" i="4" a="1"/>
  <c r="IW152" i="4" a="1"/>
  <c r="FE47" i="2" a="1"/>
  <c r="BH234" i="4" a="1"/>
  <c r="FC126" i="2" a="1"/>
  <c r="FB156" i="2" a="1"/>
  <c r="IS135" i="4" a="1"/>
  <c r="IQ141" i="4" a="1"/>
  <c r="IV65" i="4" a="1"/>
  <c r="IP153" i="4" a="1"/>
  <c r="IP57" i="4" a="1"/>
  <c r="IT8" i="4" a="1"/>
  <c r="IQ79" i="4" a="1"/>
  <c r="IR229" i="4" a="1"/>
  <c r="IT117" i="4" a="1"/>
  <c r="FC101" i="2" a="1"/>
  <c r="IP27" i="4" a="1"/>
  <c r="BA234" i="2" a="1"/>
  <c r="IQ12" i="4" a="1"/>
  <c r="FB140" i="2" a="1"/>
  <c r="CX233" i="2" a="1"/>
  <c r="FQ230" i="4" a="1"/>
  <c r="FE203" i="2" a="1"/>
  <c r="FE116" i="2" a="1"/>
  <c r="FE207" i="2" a="1"/>
  <c r="IP228" i="4" a="1"/>
  <c r="FE201" i="2" a="1"/>
  <c r="FC133" i="2" a="1"/>
  <c r="FE101" i="2" a="1"/>
  <c r="BD233" i="4" a="1"/>
  <c r="CC230" i="4" a="1"/>
  <c r="IT209" i="4" a="1"/>
  <c r="IV165" i="4" a="1"/>
  <c r="AZ230" i="4" a="1"/>
  <c r="IS227" i="4" a="1"/>
  <c r="FB66" i="2" a="1"/>
  <c r="CB234" i="2" a="1"/>
  <c r="IT52" i="4" a="1"/>
  <c r="FE130" i="2" a="1"/>
  <c r="CG231" i="2" a="1"/>
  <c r="FC229" i="2" a="1"/>
  <c r="GP231" i="4" a="1"/>
  <c r="EU232" i="2" a="1"/>
  <c r="IV198" i="4" a="1"/>
  <c r="S231" i="2" a="1"/>
  <c r="FC46" i="2" a="1"/>
  <c r="DT230" i="2" a="1"/>
  <c r="FC141" i="2" a="1"/>
  <c r="IT64" i="4" a="1"/>
  <c r="FN232" i="4" a="1"/>
  <c r="IW215" i="4" a="1"/>
  <c r="IP200" i="4" a="1"/>
  <c r="IW200" i="4" a="1"/>
  <c r="HF233" i="4" a="1"/>
  <c r="EN230" i="2" a="1"/>
  <c r="FE202" i="2" a="1"/>
  <c r="C234" i="2" a="1"/>
  <c r="IQ84" i="4" a="1"/>
  <c r="CS232" i="4" a="1"/>
  <c r="BO233" i="4" a="1"/>
  <c r="FC64" i="2" a="1"/>
  <c r="IR138" i="4" a="1"/>
  <c r="IT86" i="4" a="1"/>
  <c r="AG234" i="2" a="1"/>
  <c r="IV226" i="4" a="1"/>
  <c r="AO232" i="4" a="1"/>
  <c r="GW232" i="4" a="1"/>
  <c r="BI234" i="2" a="1"/>
  <c r="CF233" i="2" a="1"/>
  <c r="IS159" i="4" a="1"/>
  <c r="IV54" i="4" a="1"/>
  <c r="FB230" i="4" a="1"/>
  <c r="DB232" i="4" a="1"/>
  <c r="BL234" i="4" a="1"/>
  <c r="CH232" i="2" a="1"/>
  <c r="FD35" i="2" a="1"/>
  <c r="FE56" i="2" a="1"/>
  <c r="IW158" i="4" a="1"/>
  <c r="CT230" i="4" a="1"/>
  <c r="W231" i="2" a="1"/>
  <c r="FD205" i="2" a="1"/>
  <c r="IW102" i="4" a="1"/>
  <c r="IU48" i="4" a="1"/>
  <c r="FE193" i="2" a="1"/>
  <c r="IS123" i="4" a="1"/>
  <c r="FD145" i="2" a="1"/>
  <c r="IT127" i="4" a="1"/>
  <c r="IW178" i="4" a="1"/>
  <c r="FB203" i="2" a="1"/>
  <c r="FB27" i="2" a="1"/>
  <c r="Q230" i="4" a="1"/>
  <c r="R232" i="4" a="1"/>
  <c r="FE103" i="2" a="1"/>
  <c r="IP83" i="4" a="1"/>
  <c r="IS184" i="4" a="1"/>
  <c r="FA155" i="2" a="1"/>
  <c r="BZ230" i="4" a="1"/>
  <c r="IQ162" i="4" a="1"/>
  <c r="BD230" i="2" a="1"/>
  <c r="ER232" i="4" a="1"/>
  <c r="FA161" i="2" a="1"/>
  <c r="AF234" i="4" a="1"/>
  <c r="FC193" i="2" a="1"/>
  <c r="IV136" i="4" a="1"/>
  <c r="N233" i="2" a="1"/>
  <c r="IR93" i="4" a="1"/>
  <c r="EP231" i="4" a="1"/>
  <c r="AG232" i="4" a="1"/>
  <c r="GF234" i="4" a="1"/>
  <c r="IP210" i="4" a="1"/>
  <c r="IU191" i="4" a="1"/>
  <c r="BZ232" i="4" a="1"/>
  <c r="BC230" i="4" a="1"/>
  <c r="HU234" i="4" a="1"/>
  <c r="FC11" i="2" a="1"/>
  <c r="FA18" i="2" a="1"/>
  <c r="DF232" i="4" a="1"/>
  <c r="IP154" i="4" a="1"/>
  <c r="FD140" i="2" a="1"/>
  <c r="IS7" i="4" a="1"/>
  <c r="GD231" i="4" a="1"/>
  <c r="HB234" i="4" a="1"/>
  <c r="EZ231" i="2" a="1"/>
  <c r="FB157" i="2" a="1"/>
  <c r="FB148" i="2" a="1"/>
  <c r="ET234" i="2" a="1"/>
  <c r="G233" i="2" a="1"/>
  <c r="BK230" i="4" a="1"/>
  <c r="FT234" i="4" a="1"/>
  <c r="FB193" i="2" a="1"/>
  <c r="FC217" i="2" a="1"/>
  <c r="IV44" i="4" a="1"/>
  <c r="IS185" i="4" a="1"/>
  <c r="FC181" i="2" a="1"/>
  <c r="R231" i="4" a="1"/>
  <c r="IQ201" i="4" a="1"/>
  <c r="DN232" i="4" a="1"/>
  <c r="FC53" i="2" a="1"/>
  <c r="BN233" i="4" a="1"/>
  <c r="FA137" i="2" a="1"/>
  <c r="DW231" i="4" a="1"/>
  <c r="IV221" i="4" a="1"/>
  <c r="AM231" i="4" a="1"/>
  <c r="AP230" i="4" a="1"/>
  <c r="IV51" i="4" a="1"/>
  <c r="GC234" i="4" a="1"/>
  <c r="FC74" i="2" a="1"/>
  <c r="IR50" i="4" a="1"/>
  <c r="CY231" i="4" a="1"/>
  <c r="GO234" i="4" a="1"/>
  <c r="CP230" i="2" a="1"/>
  <c r="FA112" i="2" a="1"/>
  <c r="IR120" i="4" a="1"/>
  <c r="FD120" i="2" a="1"/>
  <c r="BD231" i="4" a="1"/>
  <c r="GA230" i="4" a="1"/>
  <c r="FE68" i="2" a="1"/>
  <c r="IS189" i="4" a="1"/>
  <c r="HN233" i="4" a="1"/>
  <c r="IS109" i="4" a="1"/>
  <c r="BN231" i="2" a="1"/>
  <c r="FE112" i="2" a="1"/>
  <c r="FC130" i="2" a="1"/>
  <c r="EF232" i="2" a="1"/>
  <c r="DN230" i="4" a="1"/>
  <c r="FB205" i="2" a="1"/>
  <c r="FA43" i="2" a="1"/>
  <c r="IS43" i="4" a="1"/>
  <c r="FC23" i="2" a="1"/>
  <c r="DK230" i="4" a="1"/>
  <c r="IU79" i="4" a="1"/>
  <c r="AS232" i="2" a="1"/>
  <c r="IR20" i="4" a="1"/>
  <c r="HQ232" i="4" a="1"/>
  <c r="IU129" i="4" a="1"/>
  <c r="IP160" i="4" a="1"/>
  <c r="AV234" i="4" a="1"/>
  <c r="FH230" i="4" a="1"/>
  <c r="IW23" i="4" a="1"/>
  <c r="IW27" i="4" a="1"/>
  <c r="EF234" i="4" a="1"/>
  <c r="IQ181" i="4" a="1"/>
  <c r="IU59" i="4" a="1"/>
  <c r="D234" i="4" a="1"/>
  <c r="FE102" i="2" a="1"/>
  <c r="FE114" i="2" a="1"/>
  <c r="FE159" i="2" a="1"/>
  <c r="FA47" i="2" a="1"/>
  <c r="FD42" i="2" a="1"/>
  <c r="IM232" i="4" a="1"/>
  <c r="FD109" i="2" a="1"/>
  <c r="FB166" i="2" a="1"/>
  <c r="IV137" i="4" a="1"/>
  <c r="FA113" i="2" a="1"/>
  <c r="FB169" i="2" a="1"/>
  <c r="IS132" i="4" a="1"/>
  <c r="IP11" i="4" a="1"/>
  <c r="BU232" i="2" a="1"/>
  <c r="FC127" i="2" a="1"/>
  <c r="FE135" i="2" a="1"/>
  <c r="IU226" i="4" a="1"/>
  <c r="D233" i="4" a="1"/>
  <c r="IS79" i="4" a="1"/>
  <c r="FA223" i="2" a="1"/>
  <c r="HU232" i="4" a="1"/>
  <c r="FD124" i="2" a="1"/>
  <c r="IW221" i="4" a="1"/>
  <c r="IP93" i="4" a="1"/>
  <c r="FC186" i="2" a="1"/>
  <c r="IU204" i="4" a="1"/>
  <c r="FD233" i="4" a="1"/>
  <c r="IW132" i="4" a="1"/>
  <c r="IT45" i="4" a="1"/>
  <c r="IT123" i="4" a="1"/>
  <c r="AT233" i="2" a="1"/>
  <c r="FB232" i="4" a="1"/>
  <c r="FB143" i="2" a="1"/>
  <c r="FR233" i="4" a="1"/>
  <c r="IQ131" i="4" a="1"/>
  <c r="FA114" i="2" a="1"/>
  <c r="FC151" i="2" a="1"/>
  <c r="IU95" i="4" a="1"/>
  <c r="EY232" i="4" a="1"/>
  <c r="EE231" i="4" a="1"/>
  <c r="IR174" i="4" a="1"/>
  <c r="P233" i="4" a="1"/>
  <c r="IW212" i="4" a="1"/>
  <c r="DZ234" i="4" a="1"/>
  <c r="IU174" i="4" a="1"/>
  <c r="EA232" i="2" a="1"/>
  <c r="IR12" i="4" a="1"/>
  <c r="IW126" i="4" a="1"/>
  <c r="S232" i="2" a="1"/>
  <c r="IW223" i="4" a="1"/>
  <c r="J233" i="4" a="1"/>
  <c r="IU190" i="4" a="1"/>
  <c r="IW136" i="4" a="1"/>
  <c r="FX232" i="4" a="1"/>
  <c r="IS228" i="4" a="1"/>
  <c r="BE234" i="4" a="1"/>
  <c r="IR182" i="4" a="1"/>
  <c r="AI234" i="4" a="1"/>
  <c r="IV118" i="4" a="1"/>
  <c r="FC115" i="2" a="1"/>
  <c r="IR106" i="4" a="1"/>
  <c r="DU230" i="4" a="1"/>
  <c r="IW26" i="4" a="1"/>
  <c r="BD232" i="4" a="1"/>
  <c r="IT194" i="4" a="1"/>
  <c r="IP141" i="4" a="1"/>
  <c r="IT159" i="4" a="1"/>
  <c r="IT161" i="4" a="1"/>
  <c r="EZ232" i="4" a="1"/>
  <c r="IQ42" i="4" a="1"/>
  <c r="IR158" i="4" a="1"/>
  <c r="IS59" i="4" a="1"/>
  <c r="IW207" i="4" a="1"/>
  <c r="FE30" i="2" a="1"/>
  <c r="FB16" i="2" a="1"/>
  <c r="IR48" i="4" a="1"/>
  <c r="FD117" i="2" a="1"/>
  <c r="DO230" i="4" a="1"/>
  <c r="IQ8" i="4" a="1"/>
  <c r="BF234" i="4" a="1"/>
  <c r="AA233" i="2" a="1"/>
  <c r="IQ16" i="4" a="1"/>
  <c r="FE170" i="2" a="1"/>
  <c r="ED231" i="2" a="1"/>
  <c r="BD234" i="4" a="1"/>
  <c r="FT231" i="4" a="1"/>
  <c r="FA19" i="2" a="1"/>
  <c r="IW32" i="4" a="1"/>
  <c r="FC32" i="2" a="1"/>
  <c r="FC136" i="2" a="1"/>
  <c r="IQ217" i="4" a="1"/>
  <c r="IR203" i="4" a="1"/>
  <c r="FE152" i="2" a="1"/>
  <c r="DW232" i="2" a="1"/>
  <c r="AM231" i="2" a="1"/>
  <c r="DT231" i="2" a="1"/>
  <c r="FL231" i="4" a="1"/>
  <c r="IW216" i="4" a="1"/>
  <c r="IG234" i="4" a="1"/>
  <c r="IQ172" i="4" a="1"/>
  <c r="IS121" i="4" a="1"/>
  <c r="FC137" i="2" a="1"/>
  <c r="DY231" i="2" a="1"/>
  <c r="AZ234" i="4" a="1"/>
  <c r="K230" i="2" a="1"/>
  <c r="IT57" i="4" a="1"/>
  <c r="FS233" i="4" a="1"/>
  <c r="FK234" i="4" a="1"/>
  <c r="FD38" i="2" a="1"/>
  <c r="IV69" i="4" a="1"/>
  <c r="BO231" i="4" a="1"/>
  <c r="BV231" i="2" a="1"/>
  <c r="IU78" i="4" a="1"/>
  <c r="FA127" i="2" a="1"/>
  <c r="IW66" i="4" a="1"/>
  <c r="IU103" i="4" a="1"/>
  <c r="IP67" i="4" a="1"/>
  <c r="FA78" i="2" a="1"/>
  <c r="EL231" i="4" a="1"/>
  <c r="FG230" i="4" a="1"/>
  <c r="FC120" i="2" a="1"/>
  <c r="IU44" i="4" a="1"/>
  <c r="II232" i="4" a="1"/>
  <c r="IT189" i="4" a="1"/>
  <c r="IT145" i="4" a="1"/>
  <c r="D234" i="2" a="1"/>
  <c r="IV29" i="4" a="1"/>
  <c r="CN231" i="2" a="1"/>
  <c r="IW172" i="4" a="1"/>
  <c r="IR103" i="4" a="1"/>
  <c r="IR153" i="4" a="1"/>
  <c r="AR231" i="4" a="1"/>
  <c r="IQ173" i="4" a="1"/>
  <c r="AW231" i="4" a="1"/>
  <c r="IQ205" i="4" a="1"/>
  <c r="FE173" i="2" a="1"/>
  <c r="IS76" i="4" a="1"/>
  <c r="IS42" i="4" a="1"/>
  <c r="BL230" i="2" a="1"/>
  <c r="IS103" i="4" a="1"/>
  <c r="IQ60" i="4" a="1"/>
  <c r="IW150" i="4" a="1"/>
  <c r="IP53" i="4" a="1"/>
  <c r="IV155" i="4" a="1"/>
  <c r="BS232" i="4" a="1"/>
  <c r="GA231" i="4" a="1"/>
  <c r="IV18" i="4" a="1"/>
  <c r="IV115" i="4" a="1"/>
  <c r="BA230" i="4" a="1"/>
  <c r="FA166" i="2" a="1"/>
  <c r="GL232" i="4" a="1"/>
  <c r="FE125" i="2" a="1"/>
  <c r="IU31" i="4" a="1"/>
  <c r="AQ234" i="2" a="1"/>
  <c r="GG230" i="4" a="1"/>
  <c r="FD8" i="2" a="1"/>
  <c r="GM234" i="4" a="1"/>
  <c r="HE232" i="4" a="1"/>
  <c r="FA101" i="2" a="1"/>
  <c r="IV86" i="4" a="1"/>
  <c r="AU231" i="4" a="1"/>
  <c r="IW42" i="4" a="1"/>
  <c r="IW8" i="4" a="1"/>
  <c r="FA119" i="2" a="1"/>
  <c r="FA104" i="2" a="1"/>
  <c r="T230" i="4" a="1"/>
  <c r="DK232" i="2" a="1"/>
  <c r="GG233" i="4" a="1"/>
  <c r="IW183" i="4" a="1"/>
  <c r="FE163" i="2" a="1"/>
  <c r="BG231" i="4" a="1"/>
  <c r="ED233" i="4" a="1"/>
  <c r="IU102" i="4" a="1"/>
  <c r="IQ142" i="4" a="1"/>
  <c r="FD50" i="2" a="1"/>
  <c r="FS234" i="4" a="1"/>
  <c r="IQ32" i="4" a="1"/>
  <c r="IP69" i="4" a="1"/>
  <c r="DO231" i="4" a="1"/>
  <c r="CN234" i="4" a="1"/>
  <c r="FB171" i="2" a="1"/>
  <c r="FA189" i="2" a="1"/>
  <c r="CC234" i="2" a="1"/>
  <c r="FE111" i="2" a="1"/>
  <c r="IW159" i="4" a="1"/>
  <c r="IS164" i="4" a="1"/>
  <c r="IR171" i="4" a="1"/>
  <c r="FA222" i="2" a="1"/>
  <c r="FE146" i="2" a="1"/>
  <c r="GB230" i="4" a="1"/>
  <c r="IT151" i="4" a="1"/>
  <c r="Z233" i="2" a="1"/>
  <c r="IW50" i="4" a="1"/>
  <c r="IR199" i="4" a="1"/>
  <c r="IW48" i="4" a="1"/>
  <c r="N230" i="4" a="1"/>
  <c r="IU87" i="4" a="1"/>
  <c r="CM234" i="4" a="1"/>
  <c r="IV187" i="4" a="1"/>
  <c r="DJ231" i="4" a="1"/>
  <c r="FA24" i="2" a="1"/>
  <c r="IV70" i="4" a="1"/>
  <c r="IQ57" i="4" a="1"/>
  <c r="IR97" i="4" a="1"/>
  <c r="IT26" i="4" a="1"/>
  <c r="FB196" i="2" a="1"/>
  <c r="FC31" i="2" a="1"/>
  <c r="FC83" i="2" a="1"/>
  <c r="FC75" i="2" a="1"/>
  <c r="IQ62" i="4" a="1"/>
  <c r="IS58" i="4" a="1"/>
  <c r="FB133" i="2" a="1"/>
  <c r="IT227" i="4" a="1"/>
  <c r="IU181" i="4" a="1"/>
  <c r="HI232" i="4" a="1"/>
  <c r="FB210" i="2" a="1"/>
  <c r="CK230" i="4" a="1"/>
  <c r="IS104" i="4" a="1"/>
  <c r="FB126" i="2" a="1"/>
  <c r="FA205" i="2" a="1"/>
  <c r="FA153" i="2" a="1"/>
  <c r="FE189" i="2" a="1"/>
  <c r="BJ230" i="4" a="1"/>
  <c r="FA142" i="2" a="1"/>
  <c r="IR209" i="4" a="1"/>
  <c r="IP100" i="4" a="1"/>
  <c r="FE121" i="2" a="1"/>
  <c r="IS114" i="4" a="1"/>
  <c r="EE232" i="4" a="1"/>
  <c r="IT50" i="4" a="1"/>
  <c r="FB21" i="2" a="1"/>
  <c r="IP204" i="4" a="1"/>
  <c r="IQ107" i="4" a="1"/>
  <c r="FK230" i="4" a="1"/>
  <c r="HG231" i="4" a="1"/>
  <c r="AV232" i="4" a="1"/>
  <c r="IP159" i="4" a="1"/>
  <c r="IR155" i="4" a="1"/>
  <c r="BH232" i="2" a="1"/>
  <c r="IS87" i="4" a="1"/>
  <c r="FA174" i="2" a="1"/>
  <c r="BV230" i="4" a="1"/>
  <c r="IU24" i="4" a="1"/>
  <c r="HW231" i="4" a="1"/>
  <c r="IW65" i="4" a="1"/>
  <c r="EV233" i="4" a="1"/>
  <c r="FA21" i="2" a="1"/>
  <c r="FC20" i="2" a="1"/>
  <c r="V232" i="4" a="1"/>
  <c r="FD83" i="2" a="1"/>
  <c r="IS60" i="4" a="1"/>
  <c r="I230" i="4" a="1"/>
  <c r="FC42" i="2" a="1"/>
  <c r="FA160" i="2" a="1"/>
  <c r="FD64" i="2" a="1"/>
  <c r="H232" i="2" a="1"/>
  <c r="G231" i="4" a="1"/>
  <c r="IS124" i="4" a="1"/>
  <c r="IV64" i="4" a="1"/>
  <c r="FE169" i="2" a="1"/>
  <c r="C231" i="2" a="1"/>
  <c r="FA219" i="2" a="1"/>
  <c r="DG230" i="4" a="1"/>
  <c r="IP203" i="4" a="1"/>
  <c r="IW130" i="4" a="1"/>
  <c r="IP207" i="4" a="1"/>
  <c r="IP88" i="4" a="1"/>
  <c r="FA159" i="2" a="1"/>
  <c r="IU115" i="4" a="1"/>
  <c r="FA196" i="2" a="1"/>
  <c r="IU114" i="4" a="1"/>
  <c r="IR72" i="4" a="1"/>
  <c r="FB149" i="2" a="1"/>
  <c r="AC230" i="4" a="1"/>
  <c r="FE81" i="2" a="1"/>
  <c r="IU71" i="4" a="1"/>
  <c r="FA125" i="2" a="1"/>
  <c r="FC147" i="2" a="1"/>
  <c r="HO233" i="4" a="1"/>
  <c r="FE145" i="2" a="1"/>
  <c r="IT29" i="4" a="1"/>
  <c r="IS57" i="4" a="1"/>
  <c r="FA83" i="2" a="1"/>
  <c r="GE232" i="4" a="1"/>
  <c r="IQ90" i="4" a="1"/>
  <c r="IT160" i="4" a="1"/>
  <c r="AG231" i="2" a="1"/>
  <c r="CN232" i="2" a="1"/>
  <c r="CN232" i="2" l="1"/>
  <c r="AG231" i="2"/>
  <c r="IT160" i="4"/>
  <c r="IQ90" i="4"/>
  <c r="GE232" i="4"/>
  <c r="FA83" i="2"/>
  <c r="IS57" i="4"/>
  <c r="IT29" i="4"/>
  <c r="FE145" i="2"/>
  <c r="HO233" i="4"/>
  <c r="FC147" i="2"/>
  <c r="FA125" i="2"/>
  <c r="IU71" i="4"/>
  <c r="FE81" i="2"/>
  <c r="AC230" i="4"/>
  <c r="FB149" i="2"/>
  <c r="IR72" i="4"/>
  <c r="IU114" i="4"/>
  <c r="FA196" i="2"/>
  <c r="IU115" i="4"/>
  <c r="FA159" i="2"/>
  <c r="IP88" i="4"/>
  <c r="IP207" i="4"/>
  <c r="IW130" i="4"/>
  <c r="IP203" i="4"/>
  <c r="DG230" i="4"/>
  <c r="FA219" i="2"/>
  <c r="C231" i="2"/>
  <c r="FE169" i="2"/>
  <c r="IV64" i="4"/>
  <c r="IS124" i="4"/>
  <c r="G231" i="4"/>
  <c r="H232" i="2"/>
  <c r="FD64" i="2"/>
  <c r="FA160" i="2"/>
  <c r="FC42" i="2"/>
  <c r="I230" i="4"/>
  <c r="IS60" i="4"/>
  <c r="FD83" i="2"/>
  <c r="V232" i="4"/>
  <c r="FC20" i="2"/>
  <c r="FA21" i="2"/>
  <c r="EV233" i="4"/>
  <c r="IW65" i="4"/>
  <c r="HW231" i="4"/>
  <c r="IU24" i="4"/>
  <c r="BV230" i="4"/>
  <c r="FA174" i="2"/>
  <c r="IS87" i="4"/>
  <c r="BH232" i="2"/>
  <c r="IR155" i="4"/>
  <c r="IP159" i="4"/>
  <c r="AV232" i="4"/>
  <c r="HG231" i="4"/>
  <c r="FK230" i="4"/>
  <c r="IQ107" i="4"/>
  <c r="IP204" i="4"/>
  <c r="FB21" i="2"/>
  <c r="IT50" i="4"/>
  <c r="EE232" i="4"/>
  <c r="IS114" i="4"/>
  <c r="FE121" i="2"/>
  <c r="IP100" i="4"/>
  <c r="IR209" i="4"/>
  <c r="FA142" i="2"/>
  <c r="BJ230" i="4"/>
  <c r="FE189" i="2"/>
  <c r="FA153" i="2"/>
  <c r="FA205" i="2"/>
  <c r="FB126" i="2"/>
  <c r="IS104" i="4"/>
  <c r="CK230" i="4"/>
  <c r="FB210" i="2"/>
  <c r="HI232" i="4"/>
  <c r="IU181" i="4"/>
  <c r="IT227" i="4"/>
  <c r="FB133" i="2"/>
  <c r="IS58" i="4"/>
  <c r="IQ62" i="4"/>
  <c r="FC75" i="2"/>
  <c r="FC83" i="2"/>
  <c r="FC31" i="2"/>
  <c r="FB196" i="2"/>
  <c r="IT26" i="4"/>
  <c r="IR97" i="4"/>
  <c r="IQ57" i="4"/>
  <c r="IV70" i="4"/>
  <c r="FA24" i="2"/>
  <c r="DJ231" i="4"/>
  <c r="IV187" i="4"/>
  <c r="CM234" i="4"/>
  <c r="IU87" i="4"/>
  <c r="N230" i="4"/>
  <c r="IW48" i="4"/>
  <c r="IR199" i="4"/>
  <c r="IW50" i="4"/>
  <c r="Z233" i="2"/>
  <c r="IT151" i="4"/>
  <c r="GB230" i="4"/>
  <c r="FE146" i="2"/>
  <c r="FA222" i="2"/>
  <c r="IR171" i="4"/>
  <c r="IS164" i="4"/>
  <c r="IW159" i="4"/>
  <c r="FE111" i="2"/>
  <c r="CC234" i="2"/>
  <c r="FA189" i="2"/>
  <c r="FB171" i="2"/>
  <c r="CN234" i="4"/>
  <c r="DO231" i="4"/>
  <c r="IP69" i="4"/>
  <c r="IQ32" i="4"/>
  <c r="FS234" i="4"/>
  <c r="FD50" i="2"/>
  <c r="IQ142" i="4"/>
  <c r="IU102" i="4"/>
  <c r="ED233" i="4"/>
  <c r="BG231" i="4"/>
  <c r="FE163" i="2"/>
  <c r="IW183" i="4"/>
  <c r="GG233" i="4"/>
  <c r="DK232" i="2"/>
  <c r="T230" i="4"/>
  <c r="FA104" i="2"/>
  <c r="FA119" i="2"/>
  <c r="IW8" i="4"/>
  <c r="IW42" i="4"/>
  <c r="AU231" i="4"/>
  <c r="IV86" i="4"/>
  <c r="FA101" i="2"/>
  <c r="HE232" i="4"/>
  <c r="GM234" i="4"/>
  <c r="FD8" i="2"/>
  <c r="GG230" i="4"/>
  <c r="AQ234" i="2"/>
  <c r="IU31" i="4"/>
  <c r="FE125" i="2"/>
  <c r="GL232" i="4"/>
  <c r="FA166" i="2"/>
  <c r="BA230" i="4"/>
  <c r="IV115" i="4"/>
  <c r="IV18" i="4"/>
  <c r="GA231" i="4"/>
  <c r="BS232" i="4"/>
  <c r="IV155" i="4"/>
  <c r="IP53" i="4"/>
  <c r="IW150" i="4"/>
  <c r="IQ60" i="4"/>
  <c r="IS103" i="4"/>
  <c r="BL230" i="2"/>
  <c r="IS42" i="4"/>
  <c r="IS76" i="4"/>
  <c r="FE173" i="2"/>
  <c r="IQ205" i="4"/>
  <c r="AW231" i="4"/>
  <c r="IQ173" i="4"/>
  <c r="AR231" i="4"/>
  <c r="IR153" i="4"/>
  <c r="IR103" i="4"/>
  <c r="IW172" i="4"/>
  <c r="CN231" i="2"/>
  <c r="IV29" i="4"/>
  <c r="D234" i="2"/>
  <c r="IT145" i="4"/>
  <c r="IT189" i="4"/>
  <c r="II232" i="4"/>
  <c r="IU44" i="4"/>
  <c r="FC120" i="2"/>
  <c r="FG230" i="4"/>
  <c r="EL231" i="4"/>
  <c r="FA78" i="2"/>
  <c r="IP67" i="4"/>
  <c r="IU103" i="4"/>
  <c r="IW66" i="4"/>
  <c r="FA127" i="2"/>
  <c r="IU78" i="4"/>
  <c r="BV231" i="2"/>
  <c r="BO231" i="4"/>
  <c r="IV69" i="4"/>
  <c r="FD38" i="2"/>
  <c r="FK234" i="4"/>
  <c r="FS233" i="4"/>
  <c r="IT57" i="4"/>
  <c r="K230" i="2"/>
  <c r="AZ234" i="4"/>
  <c r="DY231" i="2"/>
  <c r="FC137" i="2"/>
  <c r="IS121" i="4"/>
  <c r="IQ172" i="4"/>
  <c r="IG234" i="4"/>
  <c r="IW216" i="4"/>
  <c r="FL231" i="4"/>
  <c r="DT231" i="2"/>
  <c r="AM231" i="2"/>
  <c r="DW232" i="2"/>
  <c r="FE152" i="2"/>
  <c r="IR203" i="4"/>
  <c r="IQ217" i="4"/>
  <c r="FC136" i="2"/>
  <c r="FC32" i="2"/>
  <c r="IW32" i="4"/>
  <c r="FA19" i="2"/>
  <c r="FT231" i="4"/>
  <c r="BD234" i="4"/>
  <c r="ED231" i="2"/>
  <c r="FE170" i="2"/>
  <c r="IQ16" i="4"/>
  <c r="AA233" i="2"/>
  <c r="BF234" i="4"/>
  <c r="IQ8" i="4"/>
  <c r="DO230" i="4"/>
  <c r="FD117" i="2"/>
  <c r="IR48" i="4"/>
  <c r="FB16" i="2"/>
  <c r="FE30" i="2"/>
  <c r="IW207" i="4"/>
  <c r="IS59" i="4"/>
  <c r="IR158" i="4"/>
  <c r="IQ42" i="4"/>
  <c r="EZ232" i="4"/>
  <c r="IT161" i="4"/>
  <c r="IT159" i="4"/>
  <c r="IP141" i="4"/>
  <c r="IT194" i="4"/>
  <c r="BD232" i="4"/>
  <c r="IW26" i="4"/>
  <c r="DU230" i="4"/>
  <c r="IR106" i="4"/>
  <c r="FC115" i="2"/>
  <c r="IV118" i="4"/>
  <c r="AI234" i="4"/>
  <c r="IR182" i="4"/>
  <c r="BE234" i="4"/>
  <c r="IS228" i="4"/>
  <c r="FX232" i="4"/>
  <c r="IW136" i="4"/>
  <c r="IU190" i="4"/>
  <c r="J233" i="4"/>
  <c r="IW223" i="4"/>
  <c r="S232" i="2"/>
  <c r="IW126" i="4"/>
  <c r="IR12" i="4"/>
  <c r="EA232" i="2"/>
  <c r="IU174" i="4"/>
  <c r="DZ234" i="4"/>
  <c r="IW212" i="4"/>
  <c r="P233" i="4"/>
  <c r="IR174" i="4"/>
  <c r="EE231" i="4"/>
  <c r="EY232" i="4"/>
  <c r="IU95" i="4"/>
  <c r="FC151" i="2"/>
  <c r="FA114" i="2"/>
  <c r="IQ131" i="4"/>
  <c r="FR233" i="4"/>
  <c r="FB143" i="2"/>
  <c r="FB232" i="4"/>
  <c r="AT233" i="2"/>
  <c r="IT123" i="4"/>
  <c r="IT45" i="4"/>
  <c r="IW132" i="4"/>
  <c r="FD233" i="4"/>
  <c r="IU204" i="4"/>
  <c r="FC186" i="2"/>
  <c r="IP93" i="4"/>
  <c r="IW221" i="4"/>
  <c r="FD124" i="2"/>
  <c r="HU232" i="4"/>
  <c r="FA223" i="2"/>
  <c r="IS79" i="4"/>
  <c r="D233" i="4"/>
  <c r="IU226" i="4"/>
  <c r="FE135" i="2"/>
  <c r="FC127" i="2"/>
  <c r="BU232" i="2"/>
  <c r="IP11" i="4"/>
  <c r="IS132" i="4"/>
  <c r="FB169" i="2"/>
  <c r="FA113" i="2"/>
  <c r="IV137" i="4"/>
  <c r="FB166" i="2"/>
  <c r="FD109" i="2"/>
  <c r="IM232" i="4"/>
  <c r="FD42" i="2"/>
  <c r="FA47" i="2"/>
  <c r="FE159" i="2"/>
  <c r="FE114" i="2"/>
  <c r="FE102" i="2"/>
  <c r="D234" i="4"/>
  <c r="IU59" i="4"/>
  <c r="IQ181" i="4"/>
  <c r="EF234" i="4"/>
  <c r="IW27" i="4"/>
  <c r="IW23" i="4"/>
  <c r="FH230" i="4"/>
  <c r="AV234" i="4"/>
  <c r="IP160" i="4"/>
  <c r="IU129" i="4"/>
  <c r="HQ232" i="4"/>
  <c r="IR20" i="4"/>
  <c r="AS232" i="2"/>
  <c r="IU79" i="4"/>
  <c r="DK230" i="4"/>
  <c r="FC23" i="2"/>
  <c r="IS43" i="4"/>
  <c r="FA43" i="2"/>
  <c r="FB205" i="2"/>
  <c r="DN230" i="4"/>
  <c r="EF232" i="2"/>
  <c r="FC130" i="2"/>
  <c r="FE112" i="2"/>
  <c r="BN231" i="2"/>
  <c r="IS109" i="4"/>
  <c r="HN233" i="4"/>
  <c r="IS189" i="4"/>
  <c r="FE68" i="2"/>
  <c r="GA230" i="4"/>
  <c r="BD231" i="4"/>
  <c r="FD120" i="2"/>
  <c r="IR120" i="4"/>
  <c r="FA112" i="2"/>
  <c r="CP230" i="2"/>
  <c r="GO234" i="4"/>
  <c r="CY231" i="4"/>
  <c r="IR50" i="4"/>
  <c r="FC74" i="2"/>
  <c r="GC234" i="4"/>
  <c r="IV51" i="4"/>
  <c r="AP230" i="4"/>
  <c r="AM231" i="4"/>
  <c r="IV221" i="4"/>
  <c r="DW231" i="4"/>
  <c r="FA137" i="2"/>
  <c r="BN233" i="4"/>
  <c r="FC53" i="2"/>
  <c r="DN232" i="4"/>
  <c r="IQ201" i="4"/>
  <c r="R231" i="4"/>
  <c r="FC181" i="2"/>
  <c r="IS185" i="4"/>
  <c r="IV44" i="4"/>
  <c r="FC217" i="2"/>
  <c r="FB193" i="2"/>
  <c r="FT234" i="4"/>
  <c r="BK230" i="4"/>
  <c r="G233" i="2"/>
  <c r="ET234" i="2"/>
  <c r="FB148" i="2"/>
  <c r="FB157" i="2"/>
  <c r="EZ231" i="2"/>
  <c r="HB234" i="4"/>
  <c r="GD231" i="4"/>
  <c r="IS7" i="4"/>
  <c r="FD140" i="2"/>
  <c r="IP154" i="4"/>
  <c r="DF232" i="4"/>
  <c r="FA18" i="2"/>
  <c r="FC11" i="2"/>
  <c r="HU234" i="4"/>
  <c r="BC230" i="4"/>
  <c r="BZ232" i="4"/>
  <c r="IU191" i="4"/>
  <c r="IP210" i="4"/>
  <c r="GF234" i="4"/>
  <c r="AG232" i="4"/>
  <c r="EP231" i="4"/>
  <c r="IR93" i="4"/>
  <c r="N233" i="2"/>
  <c r="IV136" i="4"/>
  <c r="FC193" i="2"/>
  <c r="AF234" i="4"/>
  <c r="FA161" i="2"/>
  <c r="ER232" i="4"/>
  <c r="BD230" i="2"/>
  <c r="IQ162" i="4"/>
  <c r="BZ230" i="4"/>
  <c r="FA155" i="2"/>
  <c r="IS184" i="4"/>
  <c r="IP83" i="4"/>
  <c r="FE103" i="2"/>
  <c r="R232" i="4"/>
  <c r="Q230" i="4"/>
  <c r="FB27" i="2"/>
  <c r="FB203" i="2"/>
  <c r="IW178" i="4"/>
  <c r="IT127" i="4"/>
  <c r="FD145" i="2"/>
  <c r="IS123" i="4"/>
  <c r="FE193" i="2"/>
  <c r="IU48" i="4"/>
  <c r="IW102" i="4"/>
  <c r="FD205" i="2"/>
  <c r="W231" i="2"/>
  <c r="CT230" i="4"/>
  <c r="IW158" i="4"/>
  <c r="FE56" i="2"/>
  <c r="FD35" i="2"/>
  <c r="CH232" i="2"/>
  <c r="BL234" i="4"/>
  <c r="DB232" i="4"/>
  <c r="FB230" i="4"/>
  <c r="IV54" i="4"/>
  <c r="IS159" i="4"/>
  <c r="CF233" i="2"/>
  <c r="BI234" i="2"/>
  <c r="GW232" i="4"/>
  <c r="AO232" i="4"/>
  <c r="IV226" i="4"/>
  <c r="AG234" i="2"/>
  <c r="IT86" i="4"/>
  <c r="IR138" i="4"/>
  <c r="FC64" i="2"/>
  <c r="BO233" i="4"/>
  <c r="CS232" i="4"/>
  <c r="IQ84" i="4"/>
  <c r="C234" i="2"/>
  <c r="FE202" i="2"/>
  <c r="EN230" i="2"/>
  <c r="HF233" i="4"/>
  <c r="IW200" i="4"/>
  <c r="IP200" i="4"/>
  <c r="IW215" i="4"/>
  <c r="FN232" i="4"/>
  <c r="IT64" i="4"/>
  <c r="FC141" i="2"/>
  <c r="DT230" i="2"/>
  <c r="FC46" i="2"/>
  <c r="S231" i="2"/>
  <c r="IV198" i="4"/>
  <c r="EU232" i="2"/>
  <c r="GP231" i="4"/>
  <c r="FC229" i="2"/>
  <c r="CG231" i="2"/>
  <c r="FE130" i="2"/>
  <c r="IT52" i="4"/>
  <c r="CB234" i="2"/>
  <c r="FB66" i="2"/>
  <c r="IS227" i="4"/>
  <c r="AZ230" i="4"/>
  <c r="IV165" i="4"/>
  <c r="IT209" i="4"/>
  <c r="CC230" i="4"/>
  <c r="BD233" i="4"/>
  <c r="FE101" i="2"/>
  <c r="FC133" i="2"/>
  <c r="FE201" i="2"/>
  <c r="IP228" i="4"/>
  <c r="FE207" i="2"/>
  <c r="FE116" i="2"/>
  <c r="FE203" i="2"/>
  <c r="FQ230" i="4"/>
  <c r="CX233" i="2"/>
  <c r="FB140" i="2"/>
  <c r="IQ12" i="4"/>
  <c r="BA234" i="2"/>
  <c r="IP27" i="4"/>
  <c r="FC101" i="2"/>
  <c r="IT117" i="4"/>
  <c r="IR229" i="4"/>
  <c r="IQ79" i="4"/>
  <c r="IT8" i="4"/>
  <c r="IP57" i="4"/>
  <c r="IP153" i="4"/>
  <c r="IV65" i="4"/>
  <c r="IQ141" i="4"/>
  <c r="IS135" i="4"/>
  <c r="FB156" i="2"/>
  <c r="FC126" i="2"/>
  <c r="BH234" i="4"/>
  <c r="FE47" i="2"/>
  <c r="IW152" i="4"/>
  <c r="IQ103" i="4"/>
  <c r="FA199" i="2"/>
  <c r="AI231" i="4"/>
  <c r="BJ231" i="4"/>
  <c r="HY234" i="4"/>
  <c r="CO232" i="2"/>
  <c r="AP233" i="4"/>
  <c r="FD104" i="2"/>
  <c r="FD31" i="2"/>
  <c r="GM230" i="4"/>
  <c r="FE59" i="2"/>
  <c r="IS95" i="4"/>
  <c r="FE76" i="2"/>
  <c r="IS39" i="4"/>
  <c r="IQ85" i="4"/>
  <c r="D232" i="2"/>
  <c r="FB197" i="2"/>
  <c r="ER234" i="2"/>
  <c r="IU173" i="4"/>
  <c r="U231" i="4"/>
  <c r="IR100" i="4"/>
  <c r="EH230" i="4"/>
  <c r="IW55" i="4"/>
  <c r="IS215" i="4"/>
  <c r="IQ165" i="4"/>
  <c r="IQ46" i="4"/>
  <c r="FE25" i="2"/>
  <c r="FA100" i="2"/>
  <c r="IS61" i="4"/>
  <c r="FD136" i="2"/>
  <c r="HP231" i="4"/>
  <c r="IS165" i="4"/>
  <c r="BW232" i="2"/>
  <c r="FA109" i="2"/>
  <c r="U233" i="4"/>
  <c r="EH231" i="4"/>
  <c r="FE35" i="2"/>
  <c r="DA234" i="2"/>
  <c r="DJ233" i="4"/>
  <c r="FE19" i="2"/>
  <c r="FD204" i="2"/>
  <c r="FD192" i="2"/>
  <c r="IC231" i="4"/>
  <c r="FB77" i="2"/>
  <c r="FC203" i="2"/>
  <c r="FC8" i="2"/>
  <c r="FD193" i="2"/>
  <c r="IS196" i="4"/>
  <c r="FA179" i="2"/>
  <c r="IP37" i="4"/>
  <c r="IS167" i="4"/>
  <c r="IT17" i="4"/>
  <c r="IQ208" i="4"/>
  <c r="IV166" i="4"/>
  <c r="AO234" i="4"/>
  <c r="IS55" i="4"/>
  <c r="FB75" i="2"/>
  <c r="IV172" i="4"/>
  <c r="IU171" i="4"/>
  <c r="DE232" i="4"/>
  <c r="IV175" i="4"/>
  <c r="FO234" i="4"/>
  <c r="D231" i="4"/>
  <c r="DO232" i="2"/>
  <c r="BN233" i="2"/>
  <c r="CB232" i="4"/>
  <c r="IP135" i="4"/>
  <c r="IS188" i="4"/>
  <c r="IT170" i="4"/>
  <c r="BO234" i="4"/>
  <c r="FB42" i="2"/>
  <c r="L234" i="4"/>
  <c r="IW163" i="4"/>
  <c r="FD73" i="2"/>
  <c r="AZ231" i="4"/>
  <c r="FA71" i="2"/>
  <c r="IT98" i="4"/>
  <c r="DM231" i="2"/>
  <c r="IT153" i="4"/>
  <c r="F231" i="4"/>
  <c r="IU81" i="4"/>
  <c r="IT107" i="4"/>
  <c r="IP208" i="4"/>
  <c r="EE234" i="4"/>
  <c r="DT230" i="4"/>
  <c r="IW135" i="4"/>
  <c r="FE164" i="2"/>
  <c r="FD106" i="2"/>
  <c r="GB234" i="4"/>
  <c r="B232" i="4"/>
  <c r="GN231" i="4"/>
  <c r="FD189" i="2"/>
  <c r="HN232" i="4"/>
  <c r="IP112" i="4"/>
  <c r="FD17" i="2"/>
  <c r="IB230" i="4"/>
  <c r="DV234" i="4"/>
  <c r="IQ19" i="4"/>
  <c r="IU143" i="4"/>
  <c r="IW218" i="4"/>
  <c r="FA200" i="2"/>
  <c r="IP175" i="4"/>
  <c r="IU152" i="4"/>
  <c r="IV60" i="4"/>
  <c r="CW230" i="4"/>
  <c r="DV230" i="4"/>
  <c r="FE60" i="2"/>
  <c r="IW85" i="4"/>
  <c r="IQ80" i="4"/>
  <c r="IT79" i="4"/>
  <c r="IR113" i="4"/>
  <c r="FB84" i="2"/>
  <c r="FE23" i="2"/>
  <c r="GY234" i="4"/>
  <c r="FB94" i="2"/>
  <c r="IS142" i="4"/>
  <c r="FE75" i="2"/>
  <c r="FA80" i="2"/>
  <c r="IS177" i="4"/>
  <c r="FA134" i="2"/>
  <c r="IU54" i="4"/>
  <c r="T234" i="4"/>
  <c r="EH232" i="4"/>
  <c r="BH230" i="4"/>
  <c r="FP234" i="4"/>
  <c r="FN231" i="4"/>
  <c r="IT25" i="4"/>
  <c r="FC47" i="2"/>
  <c r="IV147" i="4"/>
  <c r="FD85" i="2"/>
  <c r="EU233" i="2"/>
  <c r="AZ231" i="2"/>
  <c r="IR56" i="4"/>
  <c r="IS117" i="4"/>
  <c r="IW157" i="4"/>
  <c r="GO231" i="4"/>
  <c r="FJ234" i="4"/>
  <c r="IP148" i="4"/>
  <c r="FB142" i="2"/>
  <c r="FB25" i="2"/>
  <c r="IR219" i="4"/>
  <c r="IW139" i="4"/>
  <c r="IV93" i="4"/>
  <c r="IU150" i="4"/>
  <c r="FA135" i="2"/>
  <c r="BI233" i="2"/>
  <c r="DH233" i="4"/>
  <c r="IW140" i="4"/>
  <c r="IP109" i="4"/>
  <c r="IV203" i="4"/>
  <c r="IU57" i="4"/>
  <c r="DF231" i="4"/>
  <c r="BB230" i="2"/>
  <c r="IQ207" i="4"/>
  <c r="IT85" i="4"/>
  <c r="FC26" i="2"/>
  <c r="FC157" i="2"/>
  <c r="EO230" i="4"/>
  <c r="AU234" i="4"/>
  <c r="EX231" i="4"/>
  <c r="GH231" i="4"/>
  <c r="IQ190" i="4"/>
  <c r="IT193" i="4"/>
  <c r="CW234" i="2"/>
  <c r="CF230" i="2"/>
  <c r="IR14" i="4"/>
  <c r="IT152" i="4"/>
  <c r="DZ230" i="2"/>
  <c r="IV140" i="4"/>
  <c r="IT191" i="4"/>
  <c r="IS52" i="4"/>
  <c r="IW193" i="4"/>
  <c r="IV16" i="4"/>
  <c r="FY232" i="4"/>
  <c r="AE231" i="2"/>
  <c r="IR67" i="4"/>
  <c r="FC110" i="2"/>
  <c r="CZ231" i="2"/>
  <c r="BD233" i="2"/>
  <c r="IS56" i="4"/>
  <c r="IU196" i="4"/>
  <c r="HI231" i="4"/>
  <c r="CY230" i="4"/>
  <c r="IU38" i="4"/>
  <c r="IM234" i="4"/>
  <c r="IQ225" i="4"/>
  <c r="FB24" i="2"/>
  <c r="FC71" i="2"/>
  <c r="GG232" i="4"/>
  <c r="IS131" i="4"/>
  <c r="EI234" i="2"/>
  <c r="J234" i="2"/>
  <c r="M230" i="4"/>
  <c r="IS157" i="4"/>
  <c r="IQ185" i="4"/>
  <c r="CH232" i="4"/>
  <c r="IV116" i="4"/>
  <c r="IW181" i="4"/>
  <c r="IP9" i="4"/>
  <c r="IW88" i="4"/>
  <c r="IR157" i="4"/>
  <c r="FC68" i="2"/>
  <c r="FB96" i="2"/>
  <c r="IS208" i="4"/>
  <c r="FD172" i="2"/>
  <c r="EH234" i="4"/>
  <c r="FB12" i="2"/>
  <c r="IU23" i="4"/>
  <c r="FE90" i="2"/>
  <c r="BK233" i="2"/>
  <c r="DZ233" i="2"/>
  <c r="IE233" i="4"/>
  <c r="Z231" i="4"/>
  <c r="I234" i="2"/>
  <c r="FC40" i="2"/>
  <c r="IV66" i="4"/>
  <c r="BP234" i="2"/>
  <c r="IU170" i="4"/>
  <c r="B234" i="4"/>
  <c r="IR21" i="4"/>
  <c r="FD170" i="2"/>
  <c r="FA221" i="2"/>
  <c r="IR141" i="4"/>
  <c r="DU233" i="4"/>
  <c r="FE165" i="2"/>
  <c r="DK234" i="2"/>
  <c r="AH230" i="2"/>
  <c r="IV120" i="4"/>
  <c r="IS64" i="4"/>
  <c r="E233" i="4"/>
  <c r="FA37" i="2"/>
  <c r="AU232" i="2"/>
  <c r="EJ233" i="4"/>
  <c r="IR55" i="4"/>
  <c r="AO231" i="4"/>
  <c r="IT142" i="4"/>
  <c r="AI233" i="4"/>
  <c r="IT155" i="4"/>
  <c r="IT39" i="4"/>
  <c r="AH232" i="2"/>
  <c r="FD92" i="2"/>
  <c r="BB230" i="4"/>
  <c r="AR230" i="2"/>
  <c r="FC105" i="2"/>
  <c r="DP233" i="2"/>
  <c r="CV233" i="2"/>
  <c r="IR105" i="4"/>
  <c r="IT56" i="4"/>
  <c r="AN231" i="2"/>
  <c r="IU224" i="4"/>
  <c r="IQ158" i="4"/>
  <c r="EC233" i="4"/>
  <c r="BZ232" i="2"/>
  <c r="FB20" i="2"/>
  <c r="IT102" i="4"/>
  <c r="ER234" i="4"/>
  <c r="IT70" i="4"/>
  <c r="BA234" i="4"/>
  <c r="Y231" i="4"/>
  <c r="HR232" i="4"/>
  <c r="FA211" i="2"/>
  <c r="FA8" i="2"/>
  <c r="AL230" i="4"/>
  <c r="FC219" i="2"/>
  <c r="IC230" i="4"/>
  <c r="IT78" i="4"/>
  <c r="IW67" i="4"/>
  <c r="IQ10" i="4"/>
  <c r="IS197" i="4"/>
  <c r="IU117" i="4"/>
  <c r="FB134" i="2"/>
  <c r="GS233" i="4"/>
  <c r="FX234" i="4"/>
  <c r="IT135" i="4"/>
  <c r="FA183" i="2"/>
  <c r="IP162" i="4"/>
  <c r="EU234" i="4"/>
  <c r="AH230" i="4"/>
  <c r="FD174" i="2"/>
  <c r="FC189" i="2"/>
  <c r="EM233" i="2"/>
  <c r="IW224" i="4"/>
  <c r="FA156" i="2"/>
  <c r="DH230" i="4"/>
  <c r="DN234" i="2"/>
  <c r="IT156" i="4"/>
  <c r="CM230" i="2"/>
  <c r="IS77" i="4"/>
  <c r="IS205" i="4"/>
  <c r="DQ231" i="2"/>
  <c r="BG234" i="4"/>
  <c r="IU127" i="4"/>
  <c r="IS20" i="4"/>
  <c r="IP22" i="4"/>
  <c r="BM234" i="2"/>
  <c r="IT93" i="4"/>
  <c r="IB233" i="4"/>
  <c r="IR115" i="4"/>
  <c r="FE147" i="2"/>
  <c r="IU140" i="4"/>
  <c r="N231" i="4"/>
  <c r="DO234" i="2"/>
  <c r="Q234" i="2"/>
  <c r="FC202" i="2"/>
  <c r="FD141" i="2"/>
  <c r="IP168" i="4"/>
  <c r="FL233" i="4"/>
  <c r="FC55" i="2"/>
  <c r="AN232" i="4"/>
  <c r="IR104" i="4"/>
  <c r="EV231" i="4"/>
  <c r="AZ232" i="4"/>
  <c r="IQ18" i="4"/>
  <c r="HR231" i="4"/>
  <c r="IS10" i="4"/>
  <c r="DC230" i="2"/>
  <c r="V234" i="2"/>
  <c r="FD176" i="2"/>
  <c r="IP144" i="4"/>
  <c r="FC13" i="2"/>
  <c r="IW98" i="4"/>
  <c r="FE92" i="2"/>
  <c r="FA171" i="2"/>
  <c r="IV134" i="4"/>
  <c r="IS128" i="4"/>
  <c r="F230" i="2"/>
  <c r="FE224" i="2"/>
  <c r="CR231" i="4"/>
  <c r="F232" i="4"/>
  <c r="R233" i="2"/>
  <c r="FB114" i="2"/>
  <c r="IR54" i="4"/>
  <c r="IT80" i="4"/>
  <c r="IQ174" i="4"/>
  <c r="IP65" i="4"/>
  <c r="AJ234" i="4"/>
  <c r="IR45" i="4"/>
  <c r="FE158" i="2"/>
  <c r="IS82" i="4"/>
  <c r="FC231" i="4"/>
  <c r="FC196" i="2"/>
  <c r="GO232" i="4"/>
  <c r="ED234" i="4"/>
  <c r="IT31" i="4"/>
  <c r="BQ234" i="4"/>
  <c r="FC176" i="2"/>
  <c r="AG230" i="4"/>
  <c r="EI232" i="2"/>
  <c r="IR40" i="4"/>
  <c r="IU29" i="4"/>
  <c r="DI233" i="4"/>
  <c r="AF233" i="2"/>
  <c r="FE71" i="2"/>
  <c r="FC163" i="2"/>
  <c r="IS49" i="4"/>
  <c r="P231" i="4"/>
  <c r="IR146" i="4"/>
  <c r="IU13" i="4"/>
  <c r="CG234" i="2"/>
  <c r="IU55" i="4"/>
  <c r="IV39" i="4"/>
  <c r="FE24" i="2"/>
  <c r="IV73" i="4"/>
  <c r="CX234" i="2"/>
  <c r="DH234" i="4"/>
  <c r="BF231" i="2"/>
  <c r="IQ102" i="4"/>
  <c r="IR87" i="4"/>
  <c r="FC165" i="2"/>
  <c r="HI230" i="4"/>
  <c r="FC213" i="2"/>
  <c r="IP55" i="4"/>
  <c r="FB198" i="2"/>
  <c r="Z230" i="4"/>
  <c r="FE21" i="2"/>
  <c r="FD99" i="2"/>
  <c r="FA193" i="2"/>
  <c r="IP182" i="4"/>
  <c r="AL232" i="2"/>
  <c r="GT231" i="4"/>
  <c r="BH230" i="2"/>
  <c r="BW234" i="2"/>
  <c r="FB132" i="2"/>
  <c r="EF233" i="4"/>
  <c r="IQ140" i="4"/>
  <c r="GX234" i="4"/>
  <c r="CE230" i="2"/>
  <c r="IT58" i="4"/>
  <c r="HW234" i="4"/>
  <c r="DZ234" i="2"/>
  <c r="FD197" i="2"/>
  <c r="FD111" i="2"/>
  <c r="IS70" i="4"/>
  <c r="CV234" i="2"/>
  <c r="IW69" i="4"/>
  <c r="IS84" i="4"/>
  <c r="IT106" i="4"/>
  <c r="EH233" i="4"/>
  <c r="AC233" i="4"/>
  <c r="FC160" i="2"/>
  <c r="HR233" i="4"/>
  <c r="BL234" i="2"/>
  <c r="IU155" i="4"/>
  <c r="FE117" i="2"/>
  <c r="IQ105" i="4"/>
  <c r="GW234" i="4"/>
  <c r="IU220" i="4"/>
  <c r="IS173" i="4"/>
  <c r="FC102" i="2"/>
  <c r="FA90" i="2"/>
  <c r="IQ20" i="4"/>
  <c r="IV48" i="4"/>
  <c r="B234" i="2"/>
  <c r="FD30" i="2"/>
  <c r="BY234" i="4"/>
  <c r="HY233" i="4"/>
  <c r="IP216" i="4"/>
  <c r="IS118" i="4"/>
  <c r="IS218" i="4"/>
  <c r="IT199" i="4"/>
  <c r="FV234" i="4"/>
  <c r="GL231" i="4"/>
  <c r="Z234" i="2"/>
  <c r="IP224" i="4"/>
  <c r="FC14" i="2"/>
  <c r="IR156" i="4"/>
  <c r="IV132" i="4"/>
  <c r="FD15" i="2"/>
  <c r="IS34" i="4"/>
  <c r="FB50" i="2"/>
  <c r="GE233" i="4"/>
  <c r="BX230" i="4"/>
  <c r="IU70" i="4"/>
  <c r="IP163" i="4"/>
  <c r="IU144" i="4"/>
  <c r="DW233" i="4"/>
  <c r="FC166" i="2"/>
  <c r="IU110" i="4"/>
  <c r="IT166" i="4"/>
  <c r="IV168" i="4"/>
  <c r="IV154" i="4"/>
  <c r="HD234" i="4"/>
  <c r="IV68" i="4"/>
  <c r="IV28" i="4"/>
  <c r="FB95" i="2"/>
  <c r="BV233" i="2"/>
  <c r="FE141" i="2"/>
  <c r="FD166" i="2"/>
  <c r="FE195" i="2"/>
  <c r="FC175" i="2"/>
  <c r="FB80" i="2"/>
  <c r="IV107" i="4"/>
  <c r="BQ232" i="2"/>
  <c r="FB10" i="2"/>
  <c r="CV231" i="2"/>
  <c r="FD51" i="2"/>
  <c r="IR140" i="4"/>
  <c r="IV99" i="4"/>
  <c r="CQ231" i="2"/>
  <c r="AY231" i="4"/>
  <c r="IW107" i="4"/>
  <c r="EL234" i="2"/>
  <c r="GM232" i="4"/>
  <c r="CP233" i="2"/>
  <c r="AJ231" i="4"/>
  <c r="FX230" i="4"/>
  <c r="IQ149" i="4"/>
  <c r="IV122" i="4"/>
  <c r="FE53" i="2"/>
  <c r="FC152" i="2"/>
  <c r="BS231" i="4"/>
  <c r="IQ200" i="4"/>
  <c r="FD135" i="2"/>
  <c r="FA197" i="2"/>
  <c r="IV149" i="4"/>
  <c r="FC208" i="2"/>
  <c r="IU67" i="4"/>
  <c r="IW15" i="4"/>
  <c r="FD206" i="2"/>
  <c r="IT119" i="4"/>
  <c r="IU85" i="4"/>
  <c r="FB30" i="2"/>
  <c r="IV25" i="4"/>
  <c r="EF230" i="4"/>
  <c r="IW175" i="4"/>
  <c r="IP166" i="4"/>
  <c r="FA131" i="2"/>
  <c r="IB232" i="4"/>
  <c r="IP21" i="4"/>
  <c r="FE162" i="2"/>
  <c r="FB79" i="2"/>
  <c r="FC143" i="2"/>
  <c r="FA129" i="2"/>
  <c r="IR49" i="4"/>
  <c r="BC234" i="2"/>
  <c r="CJ232" i="2"/>
  <c r="W234" i="2"/>
  <c r="IR162" i="4"/>
  <c r="IS98" i="4"/>
  <c r="E232" i="4"/>
  <c r="FD60" i="2"/>
  <c r="BI231" i="2"/>
  <c r="S230" i="4"/>
  <c r="FC56" i="2"/>
  <c r="FD146" i="2"/>
  <c r="FE10" i="2"/>
  <c r="IQ139" i="4"/>
  <c r="DW234" i="4"/>
  <c r="IR99" i="4"/>
  <c r="AR232" i="4"/>
  <c r="AY233" i="2"/>
  <c r="DT234" i="2"/>
  <c r="FE74" i="2"/>
  <c r="FE211" i="2"/>
  <c r="CE230" i="4"/>
  <c r="IV183" i="4"/>
  <c r="FD151" i="2"/>
  <c r="FD56" i="2"/>
  <c r="IP71" i="4"/>
  <c r="IQ167" i="4"/>
  <c r="FA57" i="2"/>
  <c r="FD18" i="2"/>
  <c r="IT134" i="4"/>
  <c r="U232" i="2"/>
  <c r="C233" i="2"/>
  <c r="EI230" i="4"/>
  <c r="BI233" i="4"/>
  <c r="IS203" i="4"/>
  <c r="M230" i="2"/>
  <c r="HN234" i="4"/>
  <c r="M233" i="4"/>
  <c r="CT231" i="2"/>
  <c r="HI233" i="4"/>
  <c r="FB60" i="2"/>
  <c r="FC7" i="2"/>
  <c r="BX232" i="2"/>
  <c r="IV57" i="4"/>
  <c r="BJ234" i="2"/>
  <c r="FD199" i="2"/>
  <c r="IS113" i="4"/>
  <c r="IW60" i="4"/>
  <c r="FJ231" i="4"/>
  <c r="FE200" i="2"/>
  <c r="HV233" i="4"/>
  <c r="HG230" i="4"/>
  <c r="IR107" i="4"/>
  <c r="IU53" i="4"/>
  <c r="IV84" i="4"/>
  <c r="CI230" i="2"/>
  <c r="AT231" i="2"/>
  <c r="IP85" i="4"/>
  <c r="CP232" i="2"/>
  <c r="FE183" i="2"/>
  <c r="IU169" i="4"/>
  <c r="FB164" i="2"/>
  <c r="IP197" i="4"/>
  <c r="DA234" i="4"/>
  <c r="FA49" i="2"/>
  <c r="IP97" i="4"/>
  <c r="IF234" i="4"/>
  <c r="FA67" i="2"/>
  <c r="IW44" i="4"/>
  <c r="FC124" i="2"/>
  <c r="IQ99" i="4"/>
  <c r="FD41" i="2"/>
  <c r="K234" i="2"/>
  <c r="EA232" i="4"/>
  <c r="IQ51" i="4"/>
  <c r="IW176" i="4"/>
  <c r="BZ234" i="2"/>
  <c r="FE221" i="2"/>
  <c r="CP234" i="2"/>
  <c r="FA26" i="2"/>
  <c r="GO233" i="4"/>
  <c r="IQ27" i="4"/>
  <c r="CL231" i="4"/>
  <c r="CF230" i="4"/>
  <c r="IS171" i="4"/>
  <c r="FC209" i="2"/>
  <c r="IU175" i="4"/>
  <c r="IS105" i="4"/>
  <c r="IP223" i="4"/>
  <c r="S233" i="4"/>
  <c r="IQ100" i="4"/>
  <c r="IP73" i="4"/>
  <c r="FE51" i="2"/>
  <c r="IP201" i="4"/>
  <c r="EB233" i="2"/>
  <c r="FE118" i="2"/>
  <c r="FD115" i="2"/>
  <c r="IT83" i="4"/>
  <c r="DK231" i="4"/>
  <c r="FD44" i="2"/>
  <c r="IP107" i="4"/>
  <c r="IU208" i="4"/>
  <c r="IR142" i="4"/>
  <c r="FD186" i="2"/>
  <c r="FD158" i="2"/>
  <c r="IV152" i="4"/>
  <c r="IW166" i="4"/>
  <c r="IP98" i="4"/>
  <c r="H230" i="2"/>
  <c r="IU64" i="4"/>
  <c r="ED230" i="4"/>
  <c r="FE45" i="2"/>
  <c r="FC188" i="2"/>
  <c r="DU231" i="4"/>
  <c r="EG233" i="4"/>
  <c r="B231" i="2"/>
  <c r="IS160" i="4"/>
  <c r="CL231" i="2"/>
  <c r="IS156" i="4"/>
  <c r="FB209" i="2"/>
  <c r="IS229" i="4"/>
  <c r="U233" i="2"/>
  <c r="FA158" i="2"/>
  <c r="FB147" i="2"/>
  <c r="IP25" i="4"/>
  <c r="IV105" i="4"/>
  <c r="DJ234" i="4"/>
  <c r="FC199" i="2"/>
  <c r="IU107" i="4"/>
  <c r="FB153" i="2"/>
  <c r="AA234" i="2"/>
  <c r="FB131" i="2"/>
  <c r="FC60" i="2"/>
  <c r="GP233" i="4"/>
  <c r="IQ118" i="4"/>
  <c r="HZ233" i="4"/>
  <c r="IU118" i="4"/>
  <c r="Y230" i="2"/>
  <c r="F233" i="4"/>
  <c r="FM234" i="4"/>
  <c r="FB212" i="2"/>
  <c r="BC232" i="2"/>
  <c r="IP32" i="4"/>
  <c r="FC81" i="2"/>
  <c r="IR85" i="4"/>
  <c r="DZ231" i="4"/>
  <c r="AX230" i="4"/>
  <c r="FC214" i="2"/>
  <c r="CQ234" i="2"/>
  <c r="IT167" i="4"/>
  <c r="FC15" i="2"/>
  <c r="IT28" i="4"/>
  <c r="IT19" i="4"/>
  <c r="FA202" i="2"/>
  <c r="IQ96" i="4"/>
  <c r="W230" i="2"/>
  <c r="BK231" i="4"/>
  <c r="AK231" i="4"/>
  <c r="IR124" i="4"/>
  <c r="FB160" i="2"/>
  <c r="IS25" i="4"/>
  <c r="T231" i="4"/>
  <c r="IR201" i="4"/>
  <c r="FA41" i="2"/>
  <c r="IS202" i="4"/>
  <c r="EX232" i="2"/>
  <c r="GM231" i="4"/>
  <c r="GI233" i="4"/>
  <c r="FA42" i="2"/>
  <c r="IW52" i="4"/>
  <c r="FC77" i="2"/>
  <c r="IV141" i="4"/>
  <c r="FB227" i="2"/>
  <c r="FE44" i="2"/>
  <c r="IW31" i="4"/>
  <c r="HW233" i="4"/>
  <c r="BL231" i="2"/>
  <c r="IV80" i="4"/>
  <c r="CP230" i="4"/>
  <c r="AG230" i="2"/>
  <c r="FD216" i="2"/>
  <c r="FE133" i="2"/>
  <c r="FE215" i="2"/>
  <c r="IQ160" i="4"/>
  <c r="IQ152" i="4"/>
  <c r="Q230" i="2"/>
  <c r="FC183" i="2"/>
  <c r="G234" i="4"/>
  <c r="IU142" i="4"/>
  <c r="CJ233" i="2"/>
  <c r="HS234" i="4"/>
  <c r="FJ233" i="4"/>
  <c r="BE230" i="2"/>
  <c r="DC231" i="4"/>
  <c r="IV161" i="4"/>
  <c r="IT11" i="4"/>
  <c r="AE230" i="2"/>
  <c r="IV15" i="4"/>
  <c r="IP179" i="4"/>
  <c r="GK230" i="4"/>
  <c r="FE106" i="2"/>
  <c r="FA146" i="2"/>
  <c r="FA122" i="2"/>
  <c r="IW188" i="4"/>
  <c r="H233" i="4"/>
  <c r="IQ71" i="4"/>
  <c r="B233" i="2"/>
  <c r="FC100" i="2"/>
  <c r="FB163" i="2"/>
  <c r="IU225" i="4"/>
  <c r="IS222" i="4"/>
  <c r="FE180" i="2"/>
  <c r="IQ55" i="4"/>
  <c r="IV34" i="4"/>
  <c r="IV8" i="4"/>
  <c r="IV59" i="4"/>
  <c r="IS86" i="4"/>
  <c r="IU47" i="4"/>
  <c r="FD169" i="2"/>
  <c r="IS53" i="4"/>
  <c r="IR73" i="4"/>
  <c r="EB230" i="4"/>
  <c r="FD78" i="2"/>
  <c r="IR206" i="4"/>
  <c r="IL230" i="4"/>
  <c r="FN230" i="4"/>
  <c r="IT111" i="4"/>
  <c r="FB68" i="2"/>
  <c r="FL230" i="4"/>
  <c r="AX234" i="2"/>
  <c r="FD19" i="2"/>
  <c r="FD84" i="2"/>
  <c r="IV56" i="4"/>
  <c r="IR130" i="4"/>
  <c r="AF232" i="2"/>
  <c r="U230" i="4"/>
  <c r="BI234" i="4"/>
  <c r="FC140" i="2"/>
  <c r="AY232" i="2"/>
  <c r="IT128" i="4"/>
  <c r="FU234" i="4"/>
  <c r="IT14" i="4"/>
  <c r="IS81" i="4"/>
  <c r="IR63" i="4"/>
  <c r="IT216" i="4"/>
  <c r="IQ121" i="4"/>
  <c r="IF232" i="4"/>
  <c r="AE231" i="4"/>
  <c r="AW234" i="4"/>
  <c r="IV49" i="4"/>
  <c r="FD168" i="2"/>
  <c r="HS231" i="4"/>
  <c r="IU124" i="4"/>
  <c r="G232" i="2"/>
  <c r="CM231" i="2"/>
  <c r="IU20" i="4"/>
  <c r="IW106" i="4"/>
  <c r="CW230" i="2"/>
  <c r="IP16" i="4"/>
  <c r="H231" i="4"/>
  <c r="BM231" i="4"/>
  <c r="AE230" i="4"/>
  <c r="IP52" i="4"/>
  <c r="IP14" i="4"/>
  <c r="IS24" i="4"/>
  <c r="IP138" i="4"/>
  <c r="IW77" i="4"/>
  <c r="IR82" i="4"/>
  <c r="GN230" i="4"/>
  <c r="IP95" i="4"/>
  <c r="FE185" i="2"/>
  <c r="U231" i="2"/>
  <c r="IU108" i="4"/>
  <c r="M233" i="2"/>
  <c r="FD119" i="2"/>
  <c r="IP17" i="4"/>
  <c r="AJ230" i="4"/>
  <c r="DJ232" i="4"/>
  <c r="IQ180" i="4"/>
  <c r="IT9" i="4"/>
  <c r="FE97" i="2"/>
  <c r="Y233" i="2"/>
  <c r="IR11" i="4"/>
  <c r="IP66" i="4"/>
  <c r="FA29" i="2"/>
  <c r="FC73" i="2"/>
  <c r="IQ36" i="4"/>
  <c r="EV232" i="2"/>
  <c r="GA233" i="4"/>
  <c r="FB125" i="2"/>
  <c r="T233" i="4"/>
  <c r="FR231" i="4"/>
  <c r="FD71" i="2"/>
  <c r="IS101" i="4"/>
  <c r="FA234" i="4"/>
  <c r="IT13" i="4"/>
  <c r="FB64" i="2"/>
  <c r="HX231" i="4"/>
  <c r="IS146" i="4"/>
  <c r="IV182" i="4"/>
  <c r="DV230" i="2"/>
  <c r="GW233" i="4"/>
  <c r="AX233" i="2"/>
  <c r="BH234" i="2"/>
  <c r="FA184" i="2"/>
  <c r="IQ128" i="4"/>
  <c r="FA20" i="2"/>
  <c r="BH231" i="4"/>
  <c r="IR167" i="4"/>
  <c r="IQ136" i="4"/>
  <c r="IQ134" i="4"/>
  <c r="IU146" i="4"/>
  <c r="IP99" i="4"/>
  <c r="IW194" i="4"/>
  <c r="IP87" i="4"/>
  <c r="IP68" i="4"/>
  <c r="IQ78" i="4"/>
  <c r="IT34" i="4"/>
  <c r="IS143" i="4"/>
  <c r="FB65" i="2"/>
  <c r="IV171" i="4"/>
  <c r="BD234" i="2"/>
  <c r="AV232" i="2"/>
  <c r="FA218" i="2"/>
  <c r="FA70" i="2"/>
  <c r="FC168" i="2"/>
  <c r="FD215" i="2"/>
  <c r="GA232" i="4"/>
  <c r="IS26" i="4"/>
  <c r="IU68" i="4"/>
  <c r="FC222" i="2"/>
  <c r="FC24" i="2"/>
  <c r="FE38" i="2"/>
  <c r="IU165" i="4"/>
  <c r="AB230" i="2"/>
  <c r="IK231" i="4"/>
  <c r="FB182" i="2"/>
  <c r="FB165" i="2"/>
  <c r="IV146" i="4"/>
  <c r="BI231" i="4"/>
  <c r="ED231" i="4"/>
  <c r="FD28" i="2"/>
  <c r="IT100" i="4"/>
  <c r="IW112" i="4"/>
  <c r="FB184" i="2"/>
  <c r="FA170" i="2"/>
  <c r="IS122" i="4"/>
  <c r="FE205" i="2"/>
  <c r="IU51" i="4"/>
  <c r="IQ147" i="4"/>
  <c r="BH233" i="2"/>
  <c r="BG233" i="2"/>
  <c r="FE227" i="2"/>
  <c r="IR149" i="4"/>
  <c r="IT226" i="4"/>
  <c r="IR220" i="4"/>
  <c r="IT225" i="4"/>
  <c r="S232" i="4"/>
  <c r="IR70" i="4"/>
  <c r="L232" i="4"/>
  <c r="IR163" i="4"/>
  <c r="IR222" i="4"/>
  <c r="FD7" i="2"/>
  <c r="IQ17" i="4"/>
  <c r="FC187" i="2"/>
  <c r="IW118" i="4"/>
  <c r="FD47" i="2"/>
  <c r="DL232" i="4"/>
  <c r="FE148" i="2"/>
  <c r="HQ233" i="4"/>
  <c r="IW209" i="4"/>
  <c r="IV82" i="4"/>
  <c r="FC96" i="2"/>
  <c r="FC201" i="2"/>
  <c r="FA132" i="2"/>
  <c r="IR110" i="4"/>
  <c r="FB87" i="2"/>
  <c r="FN234" i="4"/>
  <c r="IU202" i="4"/>
  <c r="DW230" i="2"/>
  <c r="IQ161" i="4"/>
  <c r="FC142" i="2"/>
  <c r="FA65" i="2"/>
  <c r="AA230" i="4"/>
  <c r="IR10" i="4"/>
  <c r="FM230" i="4"/>
  <c r="IS80" i="4"/>
  <c r="FB161" i="2"/>
  <c r="FD194" i="2"/>
  <c r="IS129" i="4"/>
  <c r="IP10" i="4"/>
  <c r="IT144" i="4"/>
  <c r="EZ234" i="4"/>
  <c r="DM232" i="2"/>
  <c r="IW59" i="4"/>
  <c r="IT37" i="4"/>
  <c r="DM232" i="4"/>
  <c r="IV164" i="4"/>
  <c r="FB116" i="2"/>
  <c r="IQ54" i="4"/>
  <c r="IT200" i="4"/>
  <c r="CY232" i="2"/>
  <c r="IP145" i="4"/>
  <c r="BK232" i="2"/>
  <c r="EL233" i="4"/>
  <c r="FB62" i="2"/>
  <c r="IR198" i="4"/>
  <c r="BS230" i="4"/>
  <c r="IQ81" i="4"/>
  <c r="IP110" i="4"/>
  <c r="IW123" i="4"/>
  <c r="FE204" i="2"/>
  <c r="N231" i="2"/>
  <c r="FA108" i="2"/>
  <c r="DJ231" i="2"/>
  <c r="IQ123" i="4"/>
  <c r="IT188" i="4"/>
  <c r="IQ177" i="4"/>
  <c r="IQ94" i="4"/>
  <c r="CY233" i="2"/>
  <c r="IA233" i="4"/>
  <c r="IT114" i="4"/>
  <c r="IS152" i="4"/>
  <c r="ER230" i="2"/>
  <c r="FE208" i="2"/>
  <c r="IW43" i="4"/>
  <c r="FC125" i="2"/>
  <c r="IV153" i="4"/>
  <c r="IR172" i="4"/>
  <c r="IW182" i="4"/>
  <c r="EW231" i="4"/>
  <c r="FC220" i="2"/>
  <c r="AW230" i="4"/>
  <c r="IP23" i="4"/>
  <c r="HU230" i="4"/>
  <c r="IW9" i="4"/>
  <c r="AJ232" i="2"/>
  <c r="FD57" i="2"/>
  <c r="EJ232" i="4"/>
  <c r="FE220" i="2"/>
  <c r="IU132" i="4"/>
  <c r="HA232" i="4"/>
  <c r="IS19" i="4"/>
  <c r="AB234" i="4"/>
  <c r="AT234" i="4"/>
  <c r="FD226" i="2"/>
  <c r="DA233" i="4"/>
  <c r="BG231" i="2"/>
  <c r="FA58" i="2"/>
  <c r="X230" i="2"/>
  <c r="IV32" i="4"/>
  <c r="FB200" i="2"/>
  <c r="IQ50" i="4"/>
  <c r="IU163" i="4"/>
  <c r="AD230" i="2"/>
  <c r="BV232" i="4"/>
  <c r="IH232" i="4"/>
  <c r="FE107" i="2"/>
  <c r="IQ40" i="4"/>
  <c r="FE98" i="2"/>
  <c r="IS38" i="4"/>
  <c r="AU234" i="2"/>
  <c r="IV160" i="4"/>
  <c r="IP76" i="4"/>
  <c r="FR234" i="4"/>
  <c r="IT217" i="4"/>
  <c r="IU176" i="4"/>
  <c r="FB53" i="2"/>
  <c r="BU234" i="4"/>
  <c r="IW28" i="4"/>
  <c r="J230" i="2"/>
  <c r="CB234" i="4"/>
  <c r="IP189" i="4"/>
  <c r="BL232" i="2"/>
  <c r="BP231" i="2"/>
  <c r="FD22" i="2"/>
  <c r="IS193" i="4"/>
  <c r="FD81" i="2"/>
  <c r="CS234" i="4"/>
  <c r="FD214" i="2"/>
  <c r="IV139" i="4"/>
  <c r="IT65" i="4"/>
  <c r="IU32" i="4"/>
  <c r="FA167" i="2"/>
  <c r="GZ232" i="4"/>
  <c r="AN234" i="2"/>
  <c r="CL234" i="4"/>
  <c r="DZ230" i="4"/>
  <c r="IP50" i="4"/>
  <c r="ED230" i="2"/>
  <c r="FD134" i="2"/>
  <c r="FD229" i="2"/>
  <c r="IW190" i="4"/>
  <c r="FD180" i="2"/>
  <c r="IP225" i="4"/>
  <c r="EZ231" i="4"/>
  <c r="FD125" i="2"/>
  <c r="IU158" i="4"/>
  <c r="IR205" i="4"/>
  <c r="EF231" i="2"/>
  <c r="IR98" i="4"/>
  <c r="IR176" i="4"/>
  <c r="F233" i="2"/>
  <c r="BK234" i="4"/>
  <c r="EI233" i="4"/>
  <c r="H230" i="4"/>
  <c r="AN232" i="2"/>
  <c r="M232" i="4"/>
  <c r="FA176" i="2"/>
  <c r="FB11" i="2"/>
  <c r="IT84" i="4"/>
  <c r="FE78" i="2"/>
  <c r="IP74" i="4"/>
  <c r="ER231" i="4"/>
  <c r="GT233" i="4"/>
  <c r="IS187" i="4"/>
  <c r="IQ126" i="4"/>
  <c r="HX232" i="4"/>
  <c r="IT124" i="4"/>
  <c r="FE168" i="2"/>
  <c r="L233" i="2"/>
  <c r="IP149" i="4"/>
  <c r="AJ234" i="2"/>
  <c r="FE84" i="2"/>
  <c r="IS154" i="4"/>
  <c r="IR57" i="4"/>
  <c r="FA165" i="2"/>
  <c r="IQ112" i="4"/>
  <c r="IW220" i="4"/>
  <c r="FA59" i="2"/>
  <c r="IR183" i="4"/>
  <c r="EB231" i="2"/>
  <c r="IP164" i="4"/>
  <c r="IV185" i="4"/>
  <c r="IS116" i="4"/>
  <c r="M232" i="2"/>
  <c r="DN230" i="2"/>
  <c r="IR46" i="4"/>
  <c r="IW180" i="4"/>
  <c r="FC114" i="2"/>
  <c r="IR217" i="4"/>
  <c r="CN234" i="2"/>
  <c r="IU18" i="4"/>
  <c r="AH231" i="4"/>
  <c r="FB72" i="2"/>
  <c r="FD163" i="2"/>
  <c r="AS234" i="2"/>
  <c r="IP155" i="4"/>
  <c r="FO231" i="4"/>
  <c r="IW72" i="4"/>
  <c r="FE69" i="2"/>
  <c r="IQ120" i="4"/>
  <c r="CS231" i="2"/>
  <c r="FB33" i="2"/>
  <c r="FC50" i="2"/>
  <c r="DH232" i="4"/>
  <c r="IQ75" i="4"/>
  <c r="IV110" i="4"/>
  <c r="FE52" i="2"/>
  <c r="IT207" i="4"/>
  <c r="FD100" i="2"/>
  <c r="IP205" i="4"/>
  <c r="IT131" i="4"/>
  <c r="CQ230" i="2"/>
  <c r="FC16" i="2"/>
  <c r="BR232" i="4"/>
  <c r="EC230" i="4"/>
  <c r="AA233" i="4"/>
  <c r="FE46" i="2"/>
  <c r="IR77" i="4"/>
  <c r="IS110" i="4"/>
  <c r="HX233" i="4"/>
  <c r="BF230" i="4"/>
  <c r="IW153" i="4"/>
  <c r="IS46" i="4"/>
  <c r="EG233" i="2"/>
  <c r="J233" i="2"/>
  <c r="FA87" i="2"/>
  <c r="FD113" i="2"/>
  <c r="IS217" i="4"/>
  <c r="IV41" i="4"/>
  <c r="IU17" i="4"/>
  <c r="IW91" i="4"/>
  <c r="FA14" i="2"/>
  <c r="DK234" i="4"/>
  <c r="AC234" i="4"/>
  <c r="IE230" i="4"/>
  <c r="GI231" i="4"/>
  <c r="DO233" i="4"/>
  <c r="IQ178" i="4"/>
  <c r="AV230" i="4"/>
  <c r="BE230" i="4"/>
  <c r="HL233" i="4"/>
  <c r="P230" i="4"/>
  <c r="IT20" i="4"/>
  <c r="IU185" i="4"/>
  <c r="EC233" i="2"/>
  <c r="AH233" i="2"/>
  <c r="EG230" i="4"/>
  <c r="DS234" i="2"/>
  <c r="IR84" i="4"/>
  <c r="FE131" i="2"/>
  <c r="IU147" i="4"/>
  <c r="IR86" i="4"/>
  <c r="IU217" i="4"/>
  <c r="FD202" i="2"/>
  <c r="IQ223" i="4"/>
  <c r="IV228" i="4"/>
  <c r="ES231" i="4"/>
  <c r="IS18" i="4"/>
  <c r="EV230" i="4"/>
  <c r="HJ233" i="4"/>
  <c r="IT104" i="4"/>
  <c r="BU232" i="4"/>
  <c r="IP125" i="4"/>
  <c r="AK231" i="2"/>
  <c r="IS96" i="4"/>
  <c r="AQ232" i="4"/>
  <c r="IS175" i="4"/>
  <c r="AD231" i="2"/>
  <c r="IP114" i="4"/>
  <c r="FY231" i="4"/>
  <c r="IR134" i="4"/>
  <c r="FE88" i="2"/>
  <c r="FD87" i="2"/>
  <c r="FC198" i="2"/>
  <c r="IT212" i="4"/>
  <c r="IU96" i="4"/>
  <c r="FB154" i="2"/>
  <c r="EP232" i="4"/>
  <c r="G230" i="2"/>
  <c r="IV95" i="4"/>
  <c r="FD171" i="2"/>
  <c r="DD230" i="4"/>
  <c r="IW161" i="4"/>
  <c r="DY231" i="4"/>
  <c r="FD142" i="2"/>
  <c r="J234" i="4"/>
  <c r="IR160" i="4"/>
  <c r="IT89" i="4"/>
  <c r="IT122" i="4"/>
  <c r="FC67" i="2"/>
  <c r="IQ11" i="4"/>
  <c r="FD34" i="2"/>
  <c r="IP90" i="4"/>
  <c r="FE139" i="2"/>
  <c r="IS62" i="4"/>
  <c r="IW73" i="4"/>
  <c r="FT232" i="4"/>
  <c r="DG234" i="2"/>
  <c r="IT195" i="4"/>
  <c r="AX231" i="4"/>
  <c r="CX230" i="2"/>
  <c r="AW233" i="2"/>
  <c r="IQ106" i="4"/>
  <c r="IP61" i="4"/>
  <c r="FC112" i="2"/>
  <c r="GX231" i="4"/>
  <c r="IU16" i="4"/>
  <c r="FD148" i="2"/>
  <c r="B232" i="2"/>
  <c r="IP122" i="4"/>
  <c r="IP62" i="4"/>
  <c r="J232" i="4"/>
  <c r="IW115" i="4"/>
  <c r="GA234" i="4"/>
  <c r="IS115" i="4"/>
  <c r="I233" i="2"/>
  <c r="FA231" i="4"/>
  <c r="FC109" i="2"/>
  <c r="IW202" i="4"/>
  <c r="IU113" i="4"/>
  <c r="IT23" i="4"/>
  <c r="IU119" i="4"/>
  <c r="AC231" i="4"/>
  <c r="FC122" i="2"/>
  <c r="IS223" i="4"/>
  <c r="DE234" i="2"/>
  <c r="IU21" i="4"/>
  <c r="IF230" i="4"/>
  <c r="FD53" i="2"/>
  <c r="HJ232" i="4"/>
  <c r="IV156" i="4"/>
  <c r="IR197" i="4"/>
  <c r="Z233" i="4"/>
  <c r="HD233" i="4"/>
  <c r="FD149" i="2"/>
  <c r="FA229" i="2"/>
  <c r="IQ228" i="4"/>
  <c r="G233" i="4"/>
  <c r="M234" i="2"/>
  <c r="IR125" i="4"/>
  <c r="IV111" i="4"/>
  <c r="IW29" i="4"/>
  <c r="GU230" i="4"/>
  <c r="FB55" i="2"/>
  <c r="IT54" i="4"/>
  <c r="FA50" i="2"/>
  <c r="BM231" i="2"/>
  <c r="FD143" i="2"/>
  <c r="IR64" i="4"/>
  <c r="IV40" i="4"/>
  <c r="CU232" i="2"/>
  <c r="IS169" i="4"/>
  <c r="FB130" i="2"/>
  <c r="IP212" i="4"/>
  <c r="BJ234" i="4"/>
  <c r="FD12" i="2"/>
  <c r="FU233" i="4"/>
  <c r="IW145" i="4"/>
  <c r="AT234" i="2"/>
  <c r="EJ231" i="2"/>
  <c r="FD110" i="2"/>
  <c r="CX232" i="4"/>
  <c r="DB233" i="2"/>
  <c r="AS234" i="4"/>
  <c r="Y234" i="4"/>
  <c r="CY230" i="2"/>
  <c r="IV53" i="4"/>
  <c r="EO231" i="4"/>
  <c r="N232" i="2"/>
  <c r="DA231" i="2"/>
  <c r="DE231" i="4"/>
  <c r="AU233" i="4"/>
  <c r="FE155" i="2"/>
  <c r="ET233" i="4"/>
  <c r="FE58" i="2"/>
  <c r="FC94" i="2"/>
  <c r="IS190" i="4"/>
  <c r="IP30" i="4"/>
  <c r="IV205" i="4"/>
  <c r="FE105" i="2"/>
  <c r="R234" i="2"/>
  <c r="GC232" i="4"/>
  <c r="FB135" i="2"/>
  <c r="IV47" i="4"/>
  <c r="FE18" i="2"/>
  <c r="IP105" i="4"/>
  <c r="IT49" i="4"/>
  <c r="IQ98" i="4"/>
  <c r="IU92" i="4"/>
  <c r="HZ230" i="4"/>
  <c r="BP232" i="4"/>
  <c r="IW89" i="4"/>
  <c r="FA73" i="2"/>
  <c r="IW82" i="4"/>
  <c r="IT110" i="4"/>
  <c r="IV46" i="4"/>
  <c r="HZ234" i="4"/>
  <c r="IT22" i="4"/>
  <c r="FB179" i="2"/>
  <c r="AC230" i="2"/>
  <c r="BQ233" i="2"/>
  <c r="IP43" i="4"/>
  <c r="IT115" i="4"/>
  <c r="FG232" i="4"/>
  <c r="IU193" i="4"/>
  <c r="IS74" i="4"/>
  <c r="IJ231" i="4"/>
  <c r="FA201" i="2"/>
  <c r="AD232" i="2"/>
  <c r="IU199" i="4"/>
  <c r="FC156" i="2"/>
  <c r="IS139" i="4"/>
  <c r="IQ187" i="4"/>
  <c r="CH233" i="4"/>
  <c r="IS221" i="4"/>
  <c r="FB167" i="2"/>
  <c r="FB46" i="2"/>
  <c r="IP132" i="4"/>
  <c r="DF233" i="4"/>
  <c r="DJ230" i="4"/>
  <c r="DE233" i="2"/>
  <c r="F234" i="4"/>
  <c r="FF231" i="4"/>
  <c r="FC78" i="2"/>
  <c r="IP60" i="4"/>
  <c r="IR80" i="4"/>
  <c r="AM232" i="2"/>
  <c r="FB170" i="2"/>
  <c r="FE16" i="2"/>
  <c r="EA233" i="2"/>
  <c r="IV125" i="4"/>
  <c r="AR233" i="2"/>
  <c r="FB7" i="2"/>
  <c r="FE26" i="2"/>
  <c r="IQ67" i="4"/>
  <c r="HA234" i="4"/>
  <c r="IR207" i="4"/>
  <c r="EK230" i="2"/>
  <c r="IR108" i="4"/>
  <c r="FE119" i="2"/>
  <c r="ER231" i="2"/>
  <c r="FE50" i="2"/>
  <c r="CI232" i="2"/>
  <c r="EP230" i="4"/>
  <c r="IS219" i="4"/>
  <c r="FA39" i="2"/>
  <c r="AO233" i="4"/>
  <c r="IU182" i="4"/>
  <c r="IQ143" i="4"/>
  <c r="FC108" i="2"/>
  <c r="FD77" i="2"/>
  <c r="EE231" i="2"/>
  <c r="EM234" i="2"/>
  <c r="AG233" i="2"/>
  <c r="IP102" i="4"/>
  <c r="EZ230" i="4"/>
  <c r="BX234" i="4"/>
  <c r="FA149" i="2"/>
  <c r="IW25" i="4"/>
  <c r="DB230" i="2"/>
  <c r="IT73" i="4"/>
  <c r="DU233" i="2"/>
  <c r="BU230" i="4"/>
  <c r="BW230" i="2"/>
  <c r="Y231" i="2"/>
  <c r="IR8" i="4"/>
  <c r="IQ206" i="4"/>
  <c r="HT232" i="4"/>
  <c r="DJ233" i="2"/>
  <c r="FB213" i="2"/>
  <c r="FA79" i="2"/>
  <c r="DC233" i="2"/>
  <c r="IT146" i="4"/>
  <c r="IS141" i="4"/>
  <c r="DG234" i="4"/>
  <c r="FD183" i="2"/>
  <c r="FC180" i="2"/>
  <c r="IQ69" i="4"/>
  <c r="IP124" i="4"/>
  <c r="IQ188" i="4"/>
  <c r="FB115" i="2"/>
  <c r="IQ66" i="4"/>
  <c r="FD69" i="2"/>
  <c r="IU88" i="4"/>
  <c r="BC231" i="2"/>
  <c r="FD153" i="2"/>
  <c r="IP120" i="4"/>
  <c r="HK233" i="4"/>
  <c r="G230" i="4"/>
  <c r="IQ68" i="4"/>
  <c r="DK233" i="4"/>
  <c r="Q232" i="2"/>
  <c r="IT187" i="4"/>
  <c r="CZ232" i="4"/>
  <c r="IS23" i="4"/>
  <c r="FA157" i="2"/>
  <c r="IQ213" i="4"/>
  <c r="FB104" i="2"/>
  <c r="CX232" i="2"/>
  <c r="CT233" i="2"/>
  <c r="AY232" i="4"/>
  <c r="IP49" i="4"/>
  <c r="IQ159" i="4"/>
  <c r="CT232" i="4"/>
  <c r="BB231" i="2"/>
  <c r="CV231" i="4"/>
  <c r="IQ72" i="4"/>
  <c r="IW30" i="4"/>
  <c r="FB59" i="2"/>
  <c r="IU105" i="4"/>
  <c r="HH233" i="4"/>
  <c r="IT136" i="4"/>
  <c r="O233" i="4"/>
  <c r="FB223" i="2"/>
  <c r="FA60" i="2"/>
  <c r="IW97" i="4"/>
  <c r="EP231" i="2"/>
  <c r="FA208" i="2"/>
  <c r="IW83" i="4"/>
  <c r="IR118" i="4"/>
  <c r="HP233" i="4"/>
  <c r="Y232" i="4"/>
  <c r="FA64" i="2"/>
  <c r="IR170" i="4"/>
  <c r="FL234" i="4"/>
  <c r="L232" i="2"/>
  <c r="FA92" i="2"/>
  <c r="IM233" i="4"/>
  <c r="IP20" i="4"/>
  <c r="IN233" i="4"/>
  <c r="IP214" i="4"/>
  <c r="IT60" i="4"/>
  <c r="IP115" i="4"/>
  <c r="FC80" i="2"/>
  <c r="FE15" i="2"/>
  <c r="ED233" i="2"/>
  <c r="DT232" i="2"/>
  <c r="EN232" i="4"/>
  <c r="IW141" i="4"/>
  <c r="FB63" i="2"/>
  <c r="DC233" i="4"/>
  <c r="IU131" i="4"/>
  <c r="IR215" i="4"/>
  <c r="DI230" i="4"/>
  <c r="CU230" i="4"/>
  <c r="CF232" i="2"/>
  <c r="AD234" i="4"/>
  <c r="IW160" i="4"/>
  <c r="CA233" i="4"/>
  <c r="IT118" i="4"/>
  <c r="IU141" i="4"/>
  <c r="IL231" i="4"/>
  <c r="DQ231" i="4"/>
  <c r="IR51" i="4"/>
  <c r="EL230" i="4"/>
  <c r="IW146" i="4"/>
  <c r="J230" i="4"/>
  <c r="IG232" i="4"/>
  <c r="IW10" i="4"/>
  <c r="FO233" i="4"/>
  <c r="FB155" i="2"/>
  <c r="CQ234" i="4"/>
  <c r="CJ231" i="4"/>
  <c r="FD175" i="2"/>
  <c r="FB181" i="2"/>
  <c r="IT148" i="4"/>
  <c r="FB206" i="2"/>
  <c r="ES232" i="4"/>
  <c r="IR180" i="4"/>
  <c r="IR66" i="4"/>
  <c r="IP181" i="4"/>
  <c r="EQ232" i="4"/>
  <c r="FB41" i="2"/>
  <c r="FD62" i="2"/>
  <c r="IQ70" i="4"/>
  <c r="GV230" i="4"/>
  <c r="FB39" i="2"/>
  <c r="BW230" i="4"/>
  <c r="FE63" i="2"/>
  <c r="DG231" i="4"/>
  <c r="O231" i="4"/>
  <c r="IW94" i="4"/>
  <c r="FB158" i="2"/>
  <c r="AL233" i="4"/>
  <c r="FC224" i="2"/>
  <c r="IP78" i="4"/>
  <c r="IP219" i="4"/>
  <c r="IT108" i="4"/>
  <c r="FB102" i="2"/>
  <c r="FA209" i="2"/>
  <c r="W234" i="4"/>
  <c r="FB120" i="2"/>
  <c r="FA220" i="2"/>
  <c r="IV103" i="4"/>
  <c r="IR78" i="4"/>
  <c r="IV162" i="4"/>
  <c r="H232" i="4"/>
  <c r="HJ234" i="4"/>
  <c r="AA231" i="4"/>
  <c r="IW96" i="4"/>
  <c r="BX232" i="4"/>
  <c r="IR53" i="4"/>
  <c r="DV233" i="4"/>
  <c r="AU231" i="2"/>
  <c r="BJ232" i="4"/>
  <c r="AF230" i="4"/>
  <c r="IS153" i="4"/>
  <c r="FD29" i="2"/>
  <c r="W233" i="2"/>
  <c r="C234" i="4"/>
  <c r="IW165" i="4"/>
  <c r="AE234" i="4"/>
  <c r="IE231" i="4"/>
  <c r="AH232" i="4"/>
  <c r="FE66" i="2"/>
  <c r="IV223" i="4"/>
  <c r="BB231" i="4"/>
  <c r="FB175" i="2"/>
  <c r="IU137" i="4"/>
  <c r="IS140" i="4"/>
  <c r="IU167" i="4"/>
  <c r="AD234" i="2"/>
  <c r="AT230" i="4"/>
  <c r="GU233" i="4"/>
  <c r="FE34" i="2"/>
  <c r="FC164" i="2"/>
  <c r="FK231" i="4"/>
  <c r="IU83" i="4"/>
  <c r="FB57" i="2"/>
  <c r="DB230" i="4"/>
  <c r="IP202" i="4"/>
  <c r="FF232" i="4"/>
  <c r="BY231" i="4"/>
  <c r="CP234" i="4"/>
  <c r="DO232" i="4"/>
  <c r="IU73" i="4"/>
  <c r="IR102" i="4"/>
  <c r="CQ231" i="4"/>
  <c r="CC234" i="4"/>
  <c r="C230" i="2"/>
  <c r="FE154" i="2"/>
  <c r="IQ202" i="4"/>
  <c r="IT12" i="4"/>
  <c r="AX231" i="2"/>
  <c r="IV22" i="4"/>
  <c r="CJ230" i="4"/>
  <c r="BR232" i="2"/>
  <c r="FE7" i="2"/>
  <c r="FJ232" i="4"/>
  <c r="FD55" i="2"/>
  <c r="IU39" i="4"/>
  <c r="FL232" i="4"/>
  <c r="FC135" i="2"/>
  <c r="AN234" i="4"/>
  <c r="IQ166" i="4"/>
  <c r="IU212" i="4"/>
  <c r="HF232" i="4"/>
  <c r="AZ230" i="2"/>
  <c r="IS176" i="4"/>
  <c r="CD234" i="4"/>
  <c r="IP70" i="4"/>
  <c r="AA231" i="2"/>
  <c r="IP64" i="4"/>
  <c r="IW184" i="4"/>
  <c r="E230" i="2"/>
  <c r="GN233" i="4"/>
  <c r="FE32" i="2"/>
  <c r="FC226" i="2"/>
  <c r="X233" i="2"/>
  <c r="FD10" i="2"/>
  <c r="IS40" i="4"/>
  <c r="IT190" i="4"/>
  <c r="BV233" i="4"/>
  <c r="IV119" i="4"/>
  <c r="FD80" i="2"/>
  <c r="EA230" i="2"/>
  <c r="IU160" i="4"/>
  <c r="K230" i="4"/>
  <c r="IT32" i="4"/>
  <c r="IV24" i="4"/>
  <c r="FC113" i="2"/>
  <c r="IT219" i="4"/>
  <c r="EE233" i="4"/>
  <c r="IR32" i="4"/>
  <c r="IV30" i="4"/>
  <c r="H234" i="4"/>
  <c r="IQ53" i="4"/>
  <c r="GQ234" i="4"/>
  <c r="BP230" i="4"/>
  <c r="IU97" i="4"/>
  <c r="IS144" i="4"/>
  <c r="DT233" i="2"/>
  <c r="IP81" i="4"/>
  <c r="IS14" i="4"/>
  <c r="BF233" i="4"/>
  <c r="HS232" i="4"/>
  <c r="FD33" i="2"/>
  <c r="DY233" i="4"/>
  <c r="IT30" i="4"/>
  <c r="IL232" i="4"/>
  <c r="IW64" i="4"/>
  <c r="CB231" i="4"/>
  <c r="IV37" i="4"/>
  <c r="FA230" i="4"/>
  <c r="FB159" i="2"/>
  <c r="CJ234" i="2"/>
  <c r="AI233" i="2"/>
  <c r="FI231" i="4"/>
  <c r="IS204" i="4"/>
  <c r="FE96" i="2"/>
  <c r="IT92" i="4"/>
  <c r="AD230" i="4"/>
  <c r="BR230" i="4"/>
  <c r="V233" i="4"/>
  <c r="GW231" i="4"/>
  <c r="X233" i="4"/>
  <c r="IT181" i="4"/>
  <c r="IV108" i="4"/>
  <c r="IV50" i="4"/>
  <c r="AU230" i="2"/>
  <c r="IQ116" i="4"/>
  <c r="IQ198" i="4"/>
  <c r="AA232" i="4"/>
  <c r="GS231" i="4"/>
  <c r="DW231" i="2"/>
  <c r="IR62" i="4"/>
  <c r="FB107" i="2"/>
  <c r="IW168" i="4"/>
  <c r="IU134" i="4"/>
  <c r="FD98" i="2"/>
  <c r="FD79" i="2"/>
  <c r="IR185" i="4"/>
  <c r="FB48" i="2"/>
  <c r="FE136" i="2"/>
  <c r="IW155" i="4"/>
  <c r="FD103" i="2"/>
  <c r="AB232" i="2"/>
  <c r="FB31" i="2"/>
  <c r="Q231" i="4"/>
  <c r="EP232" i="2"/>
  <c r="IR173" i="4"/>
  <c r="FB183" i="2"/>
  <c r="AE233" i="2"/>
  <c r="D230" i="4"/>
  <c r="BL233" i="2"/>
  <c r="FV233" i="4"/>
  <c r="IP82" i="4"/>
  <c r="DR234" i="2"/>
  <c r="EQ232" i="2"/>
  <c r="IP44" i="4"/>
  <c r="FA172" i="2"/>
  <c r="IV208" i="4"/>
  <c r="GW230" i="4"/>
  <c r="FC230" i="4"/>
  <c r="IA231" i="4"/>
  <c r="HU233" i="4"/>
  <c r="FB168" i="2"/>
  <c r="IR79" i="4"/>
  <c r="IR112" i="4"/>
  <c r="IQ169" i="4"/>
  <c r="FA162" i="2"/>
  <c r="DD232" i="2"/>
  <c r="IR65" i="4"/>
  <c r="HY232" i="4"/>
  <c r="BK233" i="4"/>
  <c r="IV159" i="4"/>
  <c r="FB88" i="2"/>
  <c r="IR69" i="4"/>
  <c r="EG232" i="2"/>
  <c r="IU22" i="4"/>
  <c r="FA34" i="2"/>
  <c r="CG233" i="4"/>
  <c r="IT179" i="4"/>
  <c r="IT182" i="4"/>
  <c r="AO234" i="2"/>
  <c r="CI232" i="4"/>
  <c r="Q234" i="4"/>
  <c r="FC173" i="2"/>
  <c r="IQ33" i="4"/>
  <c r="IU200" i="4"/>
  <c r="GP234" i="4"/>
  <c r="FD184" i="2"/>
  <c r="FB34" i="2"/>
  <c r="FU231" i="4"/>
  <c r="FC17" i="2"/>
  <c r="IR143" i="4"/>
  <c r="IW21" i="4"/>
  <c r="IQ45" i="4"/>
  <c r="BR234" i="4"/>
  <c r="FD49" i="2"/>
  <c r="IW80" i="4"/>
  <c r="FA38" i="2"/>
  <c r="FC21" i="2"/>
  <c r="FE99" i="2"/>
  <c r="FA118" i="2"/>
  <c r="EV232" i="4"/>
  <c r="X231" i="2"/>
  <c r="FC204" i="2"/>
  <c r="GC233" i="4"/>
  <c r="IQ224" i="4"/>
  <c r="FE70" i="2"/>
  <c r="IR9" i="4"/>
  <c r="IV75" i="4"/>
  <c r="IV212" i="4"/>
  <c r="IU10" i="4"/>
  <c r="IV200" i="4"/>
  <c r="DL230" i="2"/>
  <c r="FB73" i="2"/>
  <c r="DE230" i="4"/>
  <c r="FC161" i="2"/>
  <c r="IT154" i="4"/>
  <c r="IP91" i="4"/>
  <c r="IU49" i="4"/>
  <c r="IR211" i="4"/>
  <c r="FA9" i="2"/>
  <c r="FB23" i="2"/>
  <c r="FC154" i="2"/>
  <c r="IP150" i="4"/>
  <c r="IT202" i="4"/>
  <c r="IW205" i="4"/>
  <c r="FA56" i="2"/>
  <c r="M231" i="2"/>
  <c r="I231" i="2"/>
  <c r="FC144" i="2"/>
  <c r="FC85" i="2"/>
  <c r="BK234" i="2"/>
  <c r="FB49" i="2"/>
  <c r="FD68" i="2"/>
  <c r="FC234" i="4"/>
  <c r="J231" i="2"/>
  <c r="EW233" i="2"/>
  <c r="AZ233" i="2"/>
  <c r="BB233" i="2"/>
  <c r="IV191" i="4"/>
  <c r="FZ231" i="4"/>
  <c r="IV170" i="4"/>
  <c r="IS93" i="4"/>
  <c r="IT196" i="4"/>
  <c r="IQ14" i="4"/>
  <c r="CW232" i="2"/>
  <c r="IR204" i="4"/>
  <c r="IS180" i="4"/>
  <c r="FA30" i="2"/>
  <c r="IV174" i="4"/>
  <c r="IQ209" i="4"/>
  <c r="AS232" i="4"/>
  <c r="FB121" i="2"/>
  <c r="IT18" i="4"/>
  <c r="IS111" i="4"/>
  <c r="FA225" i="2"/>
  <c r="IQ65" i="4"/>
  <c r="CG230" i="2"/>
  <c r="FE127" i="2"/>
  <c r="FC72" i="2"/>
  <c r="EF234" i="2"/>
  <c r="IQ148" i="4"/>
  <c r="FY233" i="4"/>
  <c r="IS11" i="4"/>
  <c r="T234" i="2"/>
  <c r="BZ234" i="4"/>
  <c r="IP41" i="4"/>
  <c r="GF231" i="4"/>
  <c r="CR233" i="2"/>
  <c r="IU60" i="4"/>
  <c r="Q233" i="4"/>
  <c r="IS44" i="4"/>
  <c r="FA187" i="2"/>
  <c r="IT48" i="4"/>
  <c r="IV128" i="4"/>
  <c r="ES234" i="4"/>
  <c r="FA154" i="2"/>
  <c r="IR223" i="4"/>
  <c r="IP172" i="4"/>
  <c r="BG234" i="2"/>
  <c r="IV72" i="4"/>
  <c r="FE115" i="2"/>
  <c r="IW142" i="4"/>
  <c r="FW230" i="4"/>
  <c r="IS106" i="4"/>
  <c r="IN234" i="4"/>
  <c r="IR225" i="4"/>
  <c r="IU8" i="4"/>
  <c r="FA217" i="2"/>
  <c r="FD128" i="2"/>
  <c r="GD233" i="4"/>
  <c r="FC118" i="2"/>
  <c r="EC232" i="4"/>
  <c r="N233" i="4"/>
  <c r="FD116" i="2"/>
  <c r="FD157" i="2"/>
  <c r="S234" i="2"/>
  <c r="IP220" i="4"/>
  <c r="BG230" i="4"/>
  <c r="IQ146" i="4"/>
  <c r="DM231" i="4"/>
  <c r="FC134" i="2"/>
  <c r="CR232" i="2"/>
  <c r="IV169" i="4"/>
  <c r="IP146" i="4"/>
  <c r="V233" i="2"/>
  <c r="IQ108" i="4"/>
  <c r="FE80" i="2"/>
  <c r="FR232" i="4"/>
  <c r="T232" i="2"/>
  <c r="FD75" i="2"/>
  <c r="FC179" i="2"/>
  <c r="FB67" i="2"/>
  <c r="IS75" i="4"/>
  <c r="IS200" i="4"/>
  <c r="FB217" i="2"/>
  <c r="AM230" i="2"/>
  <c r="IP123" i="4"/>
  <c r="BB234" i="4"/>
  <c r="IP80" i="4"/>
  <c r="FC76" i="2"/>
  <c r="IQ184" i="4"/>
  <c r="AL230" i="2"/>
  <c r="IR177" i="4"/>
  <c r="IS21" i="4"/>
  <c r="BS234" i="4"/>
  <c r="IR190" i="4"/>
  <c r="EQ230" i="4"/>
  <c r="R230" i="4"/>
  <c r="DK231" i="2"/>
  <c r="FB108" i="2"/>
  <c r="FB51" i="2"/>
  <c r="CN233" i="4"/>
  <c r="HY230" i="4"/>
  <c r="FA40" i="2"/>
  <c r="IW226" i="4"/>
  <c r="FE72" i="2"/>
  <c r="BB233" i="4"/>
  <c r="IR38" i="4"/>
  <c r="IQ115" i="4"/>
  <c r="IU201" i="4"/>
  <c r="IP113" i="4"/>
  <c r="DG232" i="2"/>
  <c r="FB222" i="2"/>
  <c r="IV101" i="4"/>
  <c r="AL234" i="4"/>
  <c r="IP19" i="4"/>
  <c r="IU111" i="4"/>
  <c r="IW137" i="4"/>
  <c r="IT36" i="4"/>
  <c r="CM231" i="4"/>
  <c r="AW232" i="2"/>
  <c r="G232" i="4"/>
  <c r="FC212" i="2"/>
  <c r="FE12" i="2"/>
  <c r="FE11" i="2"/>
  <c r="IP130" i="4"/>
  <c r="FC215" i="2"/>
  <c r="EL232" i="2"/>
  <c r="IS162" i="4"/>
  <c r="FB172" i="2"/>
  <c r="IT163" i="4"/>
  <c r="FD86" i="2"/>
  <c r="DG232" i="4"/>
  <c r="AK233" i="4"/>
  <c r="IV121" i="4"/>
  <c r="IK233" i="4"/>
  <c r="IS94" i="4"/>
  <c r="IP77" i="4"/>
  <c r="IQ221" i="4"/>
  <c r="CX234" i="4"/>
  <c r="IT40" i="4"/>
  <c r="FG234" i="4"/>
  <c r="AN230" i="4"/>
  <c r="AF230" i="2"/>
  <c r="IQ191" i="4"/>
  <c r="DZ232" i="4"/>
  <c r="DD230" i="2"/>
  <c r="E231" i="2"/>
  <c r="EL233" i="2"/>
  <c r="DN233" i="4"/>
  <c r="IV189" i="4"/>
  <c r="FE199" i="2"/>
  <c r="IS163" i="4"/>
  <c r="IW74" i="4"/>
  <c r="EC234" i="4"/>
  <c r="FD131" i="2"/>
  <c r="FD101" i="2"/>
  <c r="IQ44" i="4"/>
  <c r="BR230" i="2"/>
  <c r="FA52" i="2"/>
  <c r="IQ214" i="4"/>
  <c r="IU56" i="4"/>
  <c r="CM233" i="4"/>
  <c r="IW148" i="4"/>
  <c r="IP7" i="4"/>
  <c r="FB52" i="2"/>
  <c r="IW37" i="4"/>
  <c r="FC18" i="2"/>
  <c r="FB100" i="2"/>
  <c r="IW186" i="4"/>
  <c r="CL232" i="4"/>
  <c r="Q233" i="2"/>
  <c r="IT55" i="4"/>
  <c r="IP111" i="4"/>
  <c r="FD144" i="2"/>
  <c r="IS209" i="4"/>
  <c r="FD155" i="2"/>
  <c r="IQ189" i="4"/>
  <c r="IP137" i="4"/>
  <c r="AV231" i="2"/>
  <c r="IU65" i="4"/>
  <c r="IU42" i="4"/>
  <c r="BA233" i="2"/>
  <c r="FC65" i="2"/>
  <c r="Q232" i="4"/>
  <c r="FB101" i="2"/>
  <c r="FE167" i="2"/>
  <c r="IV124" i="4"/>
  <c r="IQ125" i="4"/>
  <c r="FC150" i="2"/>
  <c r="IW93" i="4"/>
  <c r="IT140" i="4"/>
  <c r="CY233" i="4"/>
  <c r="ED234" i="2"/>
  <c r="IQ219" i="4"/>
  <c r="FE166" i="2"/>
  <c r="CH234" i="4"/>
  <c r="IR116" i="4"/>
  <c r="GS230" i="4"/>
  <c r="FE67" i="2"/>
  <c r="IR109" i="4"/>
  <c r="IV78" i="4"/>
  <c r="FB136" i="2"/>
  <c r="IV20" i="4"/>
  <c r="IQ47" i="4"/>
  <c r="P234" i="2"/>
  <c r="FC123" i="2"/>
  <c r="HD232" i="4"/>
  <c r="IQ64" i="4"/>
  <c r="FB82" i="2"/>
  <c r="IU27" i="4"/>
  <c r="BQ233" i="4"/>
  <c r="IT113" i="4"/>
  <c r="IT74" i="4"/>
  <c r="HJ230" i="4"/>
  <c r="IR145" i="4"/>
  <c r="IT33" i="4"/>
  <c r="IW179" i="4"/>
  <c r="IS210" i="4"/>
  <c r="FC57" i="2"/>
  <c r="DZ232" i="2"/>
  <c r="GT234" i="4"/>
  <c r="DS232" i="4"/>
  <c r="IR71" i="4"/>
  <c r="FS231" i="4"/>
  <c r="ED232" i="2"/>
  <c r="CS230" i="4"/>
  <c r="D231" i="2"/>
  <c r="FC117" i="2"/>
  <c r="FE178" i="2"/>
  <c r="EY231" i="2"/>
  <c r="AR234" i="2"/>
  <c r="DJ232" i="2"/>
  <c r="IS85" i="4"/>
  <c r="FA186" i="2"/>
  <c r="BU231" i="4"/>
  <c r="FC93" i="2"/>
  <c r="F230" i="4"/>
  <c r="BC232" i="4"/>
  <c r="IT76" i="4"/>
  <c r="FE37" i="2"/>
  <c r="FC99" i="2"/>
  <c r="IV173" i="4"/>
  <c r="FC167" i="2"/>
  <c r="IW113" i="4"/>
  <c r="EN230" i="4"/>
  <c r="FA130" i="2"/>
  <c r="DD233" i="2"/>
  <c r="E231" i="4"/>
  <c r="DP234" i="2"/>
  <c r="FD108" i="2"/>
  <c r="FZ234" i="4"/>
  <c r="IP192" i="4"/>
  <c r="EJ230" i="4"/>
  <c r="DC232" i="4"/>
  <c r="CT233" i="4"/>
  <c r="FB201" i="2"/>
  <c r="CD231" i="4"/>
  <c r="AS230" i="4"/>
  <c r="AD231" i="4"/>
  <c r="GE230" i="4"/>
  <c r="GI234" i="4"/>
  <c r="EV231" i="2"/>
  <c r="FA182" i="2"/>
  <c r="EC231" i="2"/>
  <c r="FB37" i="2"/>
  <c r="IW170" i="4"/>
  <c r="FI232" i="4"/>
  <c r="IR58" i="4"/>
  <c r="IP195" i="4"/>
  <c r="W232" i="4"/>
  <c r="FE190" i="2"/>
  <c r="IR181" i="4"/>
  <c r="IR226" i="4"/>
  <c r="AW233" i="4"/>
  <c r="IU198" i="4"/>
  <c r="IT16" i="4"/>
  <c r="FD70" i="2"/>
  <c r="IQ218" i="4"/>
  <c r="IQ92" i="4"/>
  <c r="IW57" i="4"/>
  <c r="FA111" i="2"/>
  <c r="IO232" i="4"/>
  <c r="S233" i="2"/>
  <c r="IR30" i="4"/>
  <c r="AQ230" i="4"/>
  <c r="IU34" i="4"/>
  <c r="EC232" i="2"/>
  <c r="FB188" i="2"/>
  <c r="IQ164" i="4"/>
  <c r="IV206" i="4"/>
  <c r="CN230" i="2"/>
  <c r="IR119" i="4"/>
  <c r="IQ25" i="4"/>
  <c r="GR232" i="4"/>
  <c r="IT72" i="4"/>
  <c r="IV71" i="4"/>
  <c r="DF230" i="4"/>
  <c r="IW49" i="4"/>
  <c r="FC89" i="2"/>
  <c r="IT204" i="4"/>
  <c r="FD122" i="2"/>
  <c r="HT230" i="4"/>
  <c r="AI230" i="4"/>
  <c r="FA44" i="2"/>
  <c r="AO230" i="2"/>
  <c r="IR13" i="4"/>
  <c r="CD232" i="4"/>
  <c r="IV210" i="4"/>
  <c r="IP59" i="4"/>
  <c r="IS65" i="4"/>
  <c r="FE20" i="2"/>
  <c r="IT197" i="4"/>
  <c r="FB226" i="2"/>
  <c r="FA163" i="2"/>
  <c r="EN234" i="4"/>
  <c r="IR60" i="4"/>
  <c r="IP106" i="4"/>
  <c r="GZ230" i="4"/>
  <c r="DZ231" i="2"/>
  <c r="BT233" i="2"/>
  <c r="FF230" i="4"/>
  <c r="AL234" i="2"/>
  <c r="FB215" i="2"/>
  <c r="BR231" i="4"/>
  <c r="IW45" i="4"/>
  <c r="FB35" i="2"/>
  <c r="FC49" i="2"/>
  <c r="GU231" i="4"/>
  <c r="FB129" i="2"/>
  <c r="GJ233" i="4"/>
  <c r="IV83" i="4"/>
  <c r="IU52" i="4"/>
  <c r="IU82" i="4"/>
  <c r="DS233" i="4"/>
  <c r="IW124" i="4"/>
  <c r="CC232" i="4"/>
  <c r="IQ109" i="4"/>
  <c r="IU46" i="4"/>
  <c r="IW189" i="4"/>
  <c r="IR94" i="4"/>
  <c r="DT231" i="4"/>
  <c r="IU121" i="4"/>
  <c r="R233" i="4"/>
  <c r="X232" i="4"/>
  <c r="AB230" i="4"/>
  <c r="IR208" i="4"/>
  <c r="FE113" i="2"/>
  <c r="IQ197" i="4"/>
  <c r="FD11" i="2"/>
  <c r="FD200" i="2"/>
  <c r="CE233" i="2"/>
  <c r="IQ226" i="4"/>
  <c r="AH233" i="4"/>
  <c r="AL231" i="4"/>
  <c r="IV38" i="4"/>
  <c r="AP234" i="2"/>
  <c r="CA232" i="4"/>
  <c r="IR47" i="4"/>
  <c r="CT234" i="4"/>
  <c r="FB89" i="2"/>
  <c r="EB234" i="4"/>
  <c r="EA231" i="4"/>
  <c r="DO230" i="2"/>
  <c r="IV127" i="4"/>
  <c r="IW24" i="4"/>
  <c r="IQ129" i="4"/>
  <c r="AM233" i="2"/>
  <c r="CP231" i="2"/>
  <c r="W232" i="2"/>
  <c r="IT173" i="4"/>
  <c r="IQ195" i="4"/>
  <c r="IT185" i="4"/>
  <c r="IS120" i="4"/>
  <c r="IP176" i="4"/>
  <c r="T230" i="2"/>
  <c r="AA232" i="2"/>
  <c r="IS147" i="4"/>
  <c r="IT130" i="4"/>
  <c r="IS211" i="4"/>
  <c r="FD188" i="2"/>
  <c r="IU19" i="4"/>
  <c r="IP117" i="4"/>
  <c r="EG232" i="4"/>
  <c r="FA198" i="2"/>
  <c r="IS127" i="4"/>
  <c r="CR234" i="2"/>
  <c r="EM231" i="4"/>
  <c r="AN233" i="4"/>
  <c r="FC37" i="2"/>
  <c r="IW228" i="4"/>
  <c r="BL232" i="4"/>
  <c r="IQ49" i="4"/>
  <c r="CD230" i="2"/>
  <c r="IT112" i="4"/>
  <c r="IS16" i="4"/>
  <c r="IQ23" i="4"/>
  <c r="FD159" i="2"/>
  <c r="BO233" i="2"/>
  <c r="R232" i="2"/>
  <c r="FE230" i="4"/>
  <c r="IT68" i="4"/>
  <c r="W230" i="4"/>
  <c r="FA214" i="2"/>
  <c r="IR74" i="4"/>
  <c r="FA173" i="2"/>
  <c r="AK234" i="4"/>
  <c r="FD132" i="2"/>
  <c r="FE160" i="2"/>
  <c r="IP131" i="4"/>
  <c r="IP206" i="4"/>
  <c r="DX233" i="4"/>
  <c r="CG230" i="4"/>
  <c r="DX231" i="2"/>
  <c r="P232" i="4"/>
  <c r="I230" i="2"/>
  <c r="EU232" i="4"/>
  <c r="AB233" i="4"/>
  <c r="AQ231" i="2"/>
  <c r="FA192" i="2"/>
  <c r="FC87" i="2"/>
  <c r="FA216" i="2"/>
  <c r="DD231" i="2"/>
  <c r="CH231" i="4"/>
  <c r="FB18" i="2"/>
  <c r="FA123" i="2"/>
  <c r="FB145" i="2"/>
  <c r="BT231" i="4"/>
  <c r="CI234" i="2"/>
  <c r="FC207" i="2"/>
  <c r="FA48" i="2"/>
  <c r="IU58" i="4"/>
  <c r="E234" i="4"/>
  <c r="IR221" i="4"/>
  <c r="IU50" i="4"/>
  <c r="AP231" i="2"/>
  <c r="IR7" i="4"/>
  <c r="BI230" i="2"/>
  <c r="BW233" i="4"/>
  <c r="CL233" i="4"/>
  <c r="FB141" i="2"/>
  <c r="FE28" i="2"/>
  <c r="IT109" i="4"/>
  <c r="EB234" i="2"/>
  <c r="EJ234" i="2"/>
  <c r="FD164" i="2"/>
  <c r="IM231" i="4"/>
  <c r="M234" i="4"/>
  <c r="IV219" i="4"/>
  <c r="EN233" i="2"/>
  <c r="IQ176" i="4"/>
  <c r="IQ52" i="4"/>
  <c r="GY230" i="4"/>
  <c r="FS232" i="4"/>
  <c r="DU232" i="2"/>
  <c r="GD232" i="4"/>
  <c r="CH231" i="2"/>
  <c r="EW232" i="2"/>
  <c r="DY234" i="2"/>
  <c r="BQ230" i="4"/>
  <c r="IP227" i="4"/>
  <c r="IQ150" i="4"/>
  <c r="HP232" i="4"/>
  <c r="IR31" i="4"/>
  <c r="X234" i="2"/>
  <c r="IU62" i="4"/>
  <c r="BE231" i="4"/>
  <c r="IS69" i="4"/>
  <c r="IR83" i="4"/>
  <c r="CF231" i="4"/>
  <c r="BQ232" i="4"/>
  <c r="U232" i="4"/>
  <c r="AE233" i="4"/>
  <c r="IR135" i="4"/>
  <c r="EO232" i="4"/>
  <c r="IP35" i="4"/>
  <c r="FE13" i="2"/>
  <c r="IT10" i="4"/>
  <c r="IR101" i="4"/>
  <c r="IW229" i="4"/>
  <c r="IV190" i="4"/>
  <c r="IS91" i="4"/>
  <c r="IU162" i="4"/>
  <c r="BR231" i="2"/>
  <c r="DV232" i="4"/>
  <c r="IS212" i="4"/>
  <c r="BD232" i="2"/>
  <c r="IU43" i="4"/>
  <c r="FB91" i="2"/>
  <c r="IP12" i="4"/>
  <c r="IS136" i="4"/>
  <c r="FK232" i="4"/>
  <c r="DC234" i="2"/>
  <c r="IU93" i="4"/>
  <c r="IP15" i="4"/>
  <c r="GR231" i="4"/>
  <c r="IJ230" i="4"/>
  <c r="IQ151" i="4"/>
  <c r="CK233" i="2"/>
  <c r="FC70" i="2"/>
  <c r="IT126" i="4"/>
  <c r="EM232" i="4"/>
  <c r="IS145" i="4"/>
  <c r="FD94" i="2"/>
  <c r="FA27" i="2"/>
  <c r="IP169" i="4"/>
  <c r="N232" i="4"/>
  <c r="IV33" i="4"/>
  <c r="CU230" i="2"/>
  <c r="FD219" i="2"/>
  <c r="FE129" i="2"/>
  <c r="FD20" i="2"/>
  <c r="FA28" i="2"/>
  <c r="FE122" i="2"/>
  <c r="IV42" i="4"/>
  <c r="EO230" i="2"/>
  <c r="IQ43" i="4"/>
  <c r="DA233" i="2"/>
  <c r="B231" i="4"/>
  <c r="IU37" i="4"/>
  <c r="FB8" i="2"/>
  <c r="IU80" i="4"/>
  <c r="IQ170" i="4"/>
  <c r="IT96" i="4"/>
  <c r="IV43" i="4"/>
  <c r="CI233" i="2"/>
  <c r="IV19" i="4"/>
  <c r="IS31" i="4"/>
  <c r="BX233" i="2"/>
  <c r="IT53" i="4"/>
  <c r="DI231" i="4"/>
  <c r="IV229" i="4"/>
  <c r="IS172" i="4"/>
  <c r="BC233" i="2"/>
  <c r="IU229" i="4"/>
  <c r="AZ232" i="2"/>
  <c r="FA23" i="2"/>
  <c r="Q231" i="2"/>
  <c r="CI231" i="2"/>
  <c r="FA69" i="2"/>
  <c r="IV81" i="4"/>
  <c r="FD74" i="2"/>
  <c r="IU148" i="4"/>
  <c r="IW78" i="4"/>
  <c r="IS36" i="4"/>
  <c r="HM230" i="4"/>
  <c r="GI232" i="4"/>
  <c r="EQ231" i="4"/>
  <c r="AR233" i="4"/>
  <c r="BY232" i="2"/>
  <c r="FC52" i="2"/>
  <c r="IV90" i="4"/>
  <c r="IP140" i="4"/>
  <c r="IR216" i="4"/>
  <c r="GK234" i="4"/>
  <c r="FC98" i="2"/>
  <c r="FE95" i="2"/>
  <c r="FE196" i="2"/>
  <c r="IQ137" i="4"/>
  <c r="IR117" i="4"/>
  <c r="IP36" i="4"/>
  <c r="IR218" i="4"/>
  <c r="FD152" i="2"/>
  <c r="FD16" i="2"/>
  <c r="FE218" i="2"/>
  <c r="FA89" i="2"/>
  <c r="IR16" i="4"/>
  <c r="EY234" i="2"/>
  <c r="GI230" i="4"/>
  <c r="FD190" i="2"/>
  <c r="FE61" i="2"/>
  <c r="IQ113" i="4"/>
  <c r="EQ233" i="4"/>
  <c r="IU14" i="4"/>
  <c r="AG231" i="4"/>
  <c r="HB232" i="4"/>
  <c r="DS234" i="4"/>
  <c r="IT157" i="4"/>
  <c r="GV233" i="4"/>
  <c r="FW232" i="4"/>
  <c r="EB231" i="4"/>
  <c r="IG230" i="4"/>
  <c r="L231" i="4"/>
  <c r="EH231" i="2"/>
  <c r="IU99" i="4"/>
  <c r="IV113" i="4"/>
  <c r="FC79" i="2"/>
  <c r="R234" i="4"/>
  <c r="HB233" i="4"/>
  <c r="FC39" i="2"/>
  <c r="IP187" i="4"/>
  <c r="FE9" i="2"/>
  <c r="AK230" i="4"/>
  <c r="IW105" i="4"/>
  <c r="IU106" i="4"/>
  <c r="GL233" i="4"/>
  <c r="BR233" i="2"/>
  <c r="IT95" i="4"/>
  <c r="DL234" i="2"/>
  <c r="IA230" i="4"/>
  <c r="IR24" i="4"/>
  <c r="CP232" i="4"/>
  <c r="DP234" i="4"/>
  <c r="FB127" i="2"/>
  <c r="O234" i="4"/>
  <c r="IS102" i="4"/>
  <c r="FD228" i="2"/>
  <c r="IV12" i="4"/>
  <c r="BV234" i="2"/>
  <c r="FA77" i="2"/>
  <c r="IS72" i="4"/>
  <c r="HP234" i="4"/>
  <c r="FE231" i="4"/>
  <c r="IS214" i="4"/>
  <c r="FC184" i="2"/>
  <c r="AI234" i="2"/>
  <c r="BF233" i="2"/>
  <c r="IS107" i="4"/>
  <c r="EK234" i="4"/>
  <c r="AJ233" i="4"/>
  <c r="CO234" i="2"/>
  <c r="IU128" i="4"/>
  <c r="IW173" i="4"/>
  <c r="FP233" i="4"/>
  <c r="BK232" i="4"/>
  <c r="IU154" i="4"/>
  <c r="FB123" i="2"/>
  <c r="FE234" i="4"/>
  <c r="FO230" i="4"/>
  <c r="CA230" i="4"/>
  <c r="EE233" i="2"/>
  <c r="E234" i="2"/>
  <c r="FD82" i="2"/>
  <c r="IS99" i="4"/>
  <c r="IT201" i="4"/>
  <c r="FE126" i="2"/>
  <c r="GV232" i="4"/>
  <c r="IV142" i="4"/>
  <c r="FD40" i="2"/>
  <c r="CI231" i="4"/>
  <c r="IW147" i="4"/>
  <c r="HW232" i="4"/>
  <c r="FD223" i="2"/>
  <c r="FD72" i="2"/>
  <c r="FD138" i="2"/>
  <c r="DW233" i="2"/>
  <c r="IW143" i="4"/>
  <c r="EM232" i="2"/>
  <c r="IP38" i="4"/>
  <c r="FC200" i="2"/>
  <c r="FD48" i="2"/>
  <c r="IP133" i="4"/>
  <c r="FB185" i="2"/>
  <c r="IQ155" i="4"/>
  <c r="IR178" i="4"/>
  <c r="IU90" i="4"/>
  <c r="IW76" i="4"/>
  <c r="IU84" i="4"/>
  <c r="FC177" i="2"/>
  <c r="FB152" i="2"/>
  <c r="IW111" i="4"/>
  <c r="CF234" i="2"/>
  <c r="DM234" i="4"/>
  <c r="EB232" i="4"/>
  <c r="IP147" i="4"/>
  <c r="FC62" i="2"/>
  <c r="FE55" i="2"/>
  <c r="IU166" i="4"/>
  <c r="FD162" i="2"/>
  <c r="Z234" i="4"/>
  <c r="CA234" i="2"/>
  <c r="CZ230" i="2"/>
  <c r="HX234" i="4"/>
  <c r="I233" i="4"/>
  <c r="BG233" i="4"/>
  <c r="IT87" i="4"/>
  <c r="HS230" i="4"/>
  <c r="BA232" i="4"/>
  <c r="IS166" i="4"/>
  <c r="T231" i="2"/>
  <c r="IR144" i="4"/>
  <c r="IV76" i="4"/>
  <c r="FB137" i="2"/>
  <c r="FB81" i="2"/>
  <c r="EG234" i="4"/>
  <c r="AO233" i="2"/>
  <c r="IT99" i="4"/>
  <c r="CN232" i="4"/>
  <c r="FC131" i="2"/>
  <c r="IU136" i="4"/>
  <c r="IW62" i="4"/>
  <c r="IS195" i="4"/>
  <c r="IT42" i="4"/>
  <c r="IT105" i="4"/>
  <c r="IQ37" i="4"/>
  <c r="FE42" i="2"/>
  <c r="FA120" i="2"/>
  <c r="FE64" i="2"/>
  <c r="GV231" i="4"/>
  <c r="IS45" i="4"/>
  <c r="EI230" i="2"/>
  <c r="AR234" i="4"/>
  <c r="FE142" i="2"/>
  <c r="IR214" i="4"/>
  <c r="V231" i="4"/>
  <c r="FD97" i="2"/>
  <c r="FA31" i="2"/>
  <c r="EK231" i="4"/>
  <c r="IW114" i="4"/>
  <c r="BE232" i="2"/>
  <c r="AH234" i="2"/>
  <c r="IT132" i="4"/>
  <c r="IV63" i="4"/>
  <c r="CQ230" i="4"/>
  <c r="AT233" i="4"/>
  <c r="IV222" i="4"/>
  <c r="IU149" i="4"/>
  <c r="FB113" i="2"/>
  <c r="CU233" i="2"/>
  <c r="BJ233" i="2"/>
  <c r="FA227" i="2"/>
  <c r="IU100" i="4"/>
  <c r="EZ233" i="2"/>
  <c r="DO233" i="2"/>
  <c r="IQ89" i="4"/>
  <c r="BP232" i="2"/>
  <c r="BC233" i="4"/>
  <c r="FC22" i="2"/>
  <c r="IT205" i="4"/>
  <c r="IP45" i="4"/>
  <c r="BM232" i="4"/>
  <c r="IU218" i="4"/>
  <c r="EE230" i="2"/>
  <c r="IV109" i="4"/>
  <c r="DA232" i="2"/>
  <c r="FA36" i="2"/>
  <c r="FB221" i="2"/>
  <c r="CB232" i="2"/>
  <c r="FC51" i="2"/>
  <c r="CG234" i="4"/>
  <c r="DV232" i="2"/>
  <c r="IQ93" i="4"/>
  <c r="AC234" i="2"/>
  <c r="FE27" i="2"/>
  <c r="FD23" i="2"/>
  <c r="FG231" i="4"/>
  <c r="EQ231" i="2"/>
  <c r="IR28" i="4"/>
  <c r="IU206" i="4"/>
  <c r="BS233" i="2"/>
  <c r="IT82" i="4"/>
  <c r="H231" i="2"/>
  <c r="IP29" i="4"/>
  <c r="AF234" i="2"/>
  <c r="DU234" i="2"/>
  <c r="FE216" i="2"/>
  <c r="IQ124" i="4"/>
  <c r="FB109" i="2"/>
  <c r="IW198" i="4"/>
  <c r="IT169" i="4"/>
  <c r="IP198" i="4"/>
  <c r="IP96" i="4"/>
  <c r="FD102" i="2"/>
  <c r="G234" i="2"/>
  <c r="IS67" i="4"/>
  <c r="FA72" i="2"/>
  <c r="AX233" i="4"/>
  <c r="BO230" i="4"/>
  <c r="IV104" i="4"/>
  <c r="IU9" i="4"/>
  <c r="AX230" i="2"/>
  <c r="CS233" i="4"/>
  <c r="IR152" i="4"/>
  <c r="DS231" i="4"/>
  <c r="EW234" i="2"/>
  <c r="IS28" i="4"/>
  <c r="IV227" i="4"/>
  <c r="CC232" i="2"/>
  <c r="FC232" i="4"/>
  <c r="IU130" i="4"/>
  <c r="BU233" i="4"/>
  <c r="FA106" i="2"/>
  <c r="EX234" i="4"/>
  <c r="G231" i="2"/>
  <c r="AN231" i="4"/>
  <c r="BA232" i="2"/>
  <c r="EJ233" i="2"/>
  <c r="FE150" i="2"/>
  <c r="R231" i="2"/>
  <c r="IN232" i="4"/>
  <c r="FA16" i="2"/>
  <c r="IW84" i="4"/>
  <c r="IQ21" i="4"/>
  <c r="CO232" i="4"/>
  <c r="GG231" i="4"/>
  <c r="P231" i="2"/>
  <c r="CK234" i="4"/>
  <c r="HL234" i="4"/>
  <c r="HC234" i="4"/>
  <c r="IR127" i="4"/>
  <c r="IV26" i="4"/>
  <c r="FE226" i="2"/>
  <c r="IR196" i="4"/>
  <c r="BC234" i="4"/>
  <c r="IW131" i="4"/>
  <c r="IU161" i="4"/>
  <c r="EF231" i="4"/>
  <c r="FB40" i="2"/>
  <c r="FD37" i="2"/>
  <c r="IT203" i="4"/>
  <c r="DT234" i="4"/>
  <c r="CX231" i="4"/>
  <c r="EU230" i="2"/>
  <c r="IW197" i="4"/>
  <c r="CI233" i="4"/>
  <c r="FC225" i="2"/>
  <c r="FA103" i="2"/>
  <c r="IV216" i="4"/>
  <c r="FB118" i="2"/>
  <c r="FQ234" i="4"/>
  <c r="IU63" i="4"/>
  <c r="DT232" i="4"/>
  <c r="IQ127" i="4"/>
  <c r="IT174" i="4"/>
  <c r="FE33" i="2"/>
  <c r="AB232" i="4"/>
  <c r="FC149" i="2"/>
  <c r="EG230" i="2"/>
  <c r="DH234" i="2"/>
  <c r="IR137" i="4"/>
  <c r="IU28" i="4"/>
  <c r="IQ114" i="4"/>
  <c r="FD191" i="2"/>
  <c r="IV130" i="4"/>
  <c r="CF232" i="4"/>
  <c r="IP92" i="4"/>
  <c r="FC9" i="2"/>
  <c r="D232" i="4"/>
  <c r="AU233" i="2"/>
  <c r="FA148" i="2"/>
  <c r="IQ168" i="4"/>
  <c r="DW232" i="4"/>
  <c r="BC231" i="4"/>
  <c r="IQ111" i="4"/>
  <c r="FD88" i="2"/>
  <c r="IT213" i="4"/>
  <c r="IQ34" i="4"/>
  <c r="FA136" i="2"/>
  <c r="FC210" i="2"/>
  <c r="EM234" i="4"/>
  <c r="EZ234" i="2"/>
  <c r="IU123" i="4"/>
  <c r="FB208" i="2"/>
  <c r="IR39" i="4"/>
  <c r="IS224" i="4"/>
  <c r="FA115" i="2"/>
  <c r="EV234" i="2"/>
  <c r="BS234" i="2"/>
  <c r="FD222" i="2"/>
  <c r="FD220" i="2"/>
  <c r="IQ227" i="4"/>
  <c r="DT233" i="4"/>
  <c r="GO230" i="4"/>
  <c r="IQ182" i="4"/>
  <c r="DB231" i="4"/>
  <c r="FC43" i="2"/>
  <c r="IW12" i="4"/>
  <c r="AA234" i="4"/>
  <c r="IS88" i="4"/>
  <c r="FA140" i="2"/>
  <c r="FA45" i="2"/>
  <c r="FE132" i="2"/>
  <c r="FD201" i="2"/>
  <c r="IQ175" i="4"/>
  <c r="FC185" i="2"/>
  <c r="IR131" i="4"/>
  <c r="CW234" i="4"/>
  <c r="IR121" i="4"/>
  <c r="F234" i="2"/>
  <c r="FA150" i="2"/>
  <c r="DU232" i="4"/>
  <c r="IR26" i="4"/>
  <c r="BV234" i="4"/>
  <c r="C231" i="4"/>
  <c r="IV102" i="4"/>
  <c r="FB204" i="2"/>
  <c r="CG232" i="2"/>
  <c r="IT141" i="4"/>
  <c r="IV150" i="4"/>
  <c r="HG233" i="4"/>
  <c r="DI234" i="2"/>
  <c r="IW125" i="4"/>
  <c r="FE48" i="2"/>
  <c r="IQ61" i="4"/>
  <c r="IW79" i="4"/>
  <c r="IT186" i="4"/>
  <c r="IW35" i="4"/>
  <c r="CM233" i="2"/>
  <c r="R230" i="2"/>
  <c r="GZ233" i="4"/>
  <c r="IU207" i="4"/>
  <c r="EL232" i="4"/>
  <c r="GB232" i="4"/>
  <c r="IS170" i="4"/>
  <c r="CO233" i="4"/>
  <c r="FB43" i="2"/>
  <c r="IV220" i="4"/>
  <c r="IF233" i="4"/>
  <c r="IS161" i="4"/>
  <c r="FC227" i="2"/>
  <c r="GQ231" i="4"/>
  <c r="IQ7" i="4"/>
  <c r="EY231" i="4"/>
  <c r="IR25" i="4"/>
  <c r="IQ199" i="4"/>
  <c r="FA17" i="2"/>
  <c r="BV231" i="4"/>
  <c r="FC171" i="2"/>
  <c r="AW230" i="2"/>
  <c r="IV97" i="4"/>
  <c r="AU232" i="4"/>
  <c r="FC116" i="2"/>
  <c r="ET231" i="2"/>
  <c r="GF232" i="4"/>
  <c r="FA95" i="2"/>
  <c r="IS186" i="4"/>
  <c r="FD24" i="2"/>
  <c r="IK234" i="4"/>
  <c r="K231" i="4"/>
  <c r="FH233" i="4"/>
  <c r="BA231" i="2"/>
  <c r="IV62" i="4"/>
  <c r="IP56" i="4"/>
  <c r="AJ232" i="4"/>
  <c r="IP184" i="4"/>
  <c r="HH231" i="4"/>
  <c r="FD160" i="2"/>
  <c r="FE128" i="2"/>
  <c r="FC211" i="2"/>
  <c r="IW133" i="4"/>
  <c r="IO233" i="4"/>
  <c r="IQ104" i="4"/>
  <c r="IU72" i="4"/>
  <c r="FD25" i="2"/>
  <c r="AY230" i="4"/>
  <c r="FA147" i="2"/>
  <c r="FC178" i="2"/>
  <c r="BR233" i="4"/>
  <c r="AX232" i="2"/>
  <c r="CP231" i="4"/>
  <c r="FE93" i="2"/>
  <c r="IP8" i="4"/>
  <c r="I234" i="4"/>
  <c r="FE120" i="2"/>
  <c r="BQ231" i="2"/>
  <c r="AP232" i="2"/>
  <c r="FD203" i="2"/>
  <c r="IP221" i="4"/>
  <c r="AM230" i="4"/>
  <c r="FE31" i="2"/>
  <c r="EO233" i="4"/>
  <c r="AW231" i="2"/>
  <c r="FB190" i="2"/>
  <c r="IW17" i="4"/>
  <c r="FB112" i="2"/>
  <c r="GQ232" i="4"/>
  <c r="IT67" i="4"/>
  <c r="BT232" i="2"/>
  <c r="FB19" i="2"/>
  <c r="BZ233" i="2"/>
  <c r="Y234" i="2"/>
  <c r="IR68" i="4"/>
  <c r="BY233" i="2"/>
  <c r="IP18" i="4"/>
  <c r="CM230" i="4"/>
  <c r="IV217" i="4"/>
  <c r="IU187" i="4"/>
  <c r="IT21" i="4"/>
  <c r="IR76" i="4"/>
  <c r="BE231" i="2"/>
  <c r="IU192" i="4"/>
  <c r="FE233" i="4"/>
  <c r="IS168" i="4"/>
  <c r="DN231" i="4"/>
  <c r="FA139" i="2"/>
  <c r="FB128" i="2"/>
  <c r="HO231" i="4"/>
  <c r="W231" i="4"/>
  <c r="IU40" i="4"/>
  <c r="IW206" i="4"/>
  <c r="IT116" i="4"/>
  <c r="FD209" i="2"/>
  <c r="IV36" i="4"/>
  <c r="IU215" i="4"/>
  <c r="K232" i="2"/>
  <c r="FD52" i="2"/>
  <c r="IN230" i="4"/>
  <c r="Z231" i="2"/>
  <c r="DF231" i="2"/>
  <c r="IP126" i="4"/>
  <c r="AC232" i="2"/>
  <c r="FC194" i="2"/>
  <c r="IT71" i="4"/>
  <c r="IS89" i="4"/>
  <c r="IO230" i="4"/>
  <c r="IQ28" i="4"/>
  <c r="N234" i="4"/>
  <c r="IP104" i="4"/>
  <c r="BE234" i="2"/>
  <c r="IR133" i="4"/>
  <c r="D230" i="2"/>
  <c r="IP47" i="4"/>
  <c r="AK232" i="4"/>
  <c r="AI231" i="2"/>
  <c r="EP233" i="4"/>
  <c r="FZ232" i="4"/>
  <c r="IU180" i="4"/>
  <c r="HC232" i="4"/>
  <c r="FB122" i="2"/>
  <c r="IP119" i="4"/>
  <c r="HG232" i="4"/>
  <c r="HZ231" i="4"/>
  <c r="FJ230" i="4"/>
  <c r="AW234" i="2"/>
  <c r="IW167" i="4"/>
  <c r="EC231" i="4"/>
  <c r="IW120" i="4"/>
  <c r="FC172" i="2"/>
  <c r="FC82" i="2"/>
  <c r="IV131" i="4"/>
  <c r="IW203" i="4"/>
  <c r="FD181" i="2"/>
  <c r="X234" i="4"/>
  <c r="AB231" i="2"/>
  <c r="FB192" i="2"/>
  <c r="IR184" i="4"/>
  <c r="ID231" i="4"/>
  <c r="T233" i="2"/>
  <c r="AC231" i="2"/>
  <c r="AP233" i="2"/>
  <c r="FA213" i="2"/>
  <c r="BT232" i="4"/>
  <c r="AI230" i="2"/>
  <c r="IQ215" i="4"/>
  <c r="X232" i="2"/>
  <c r="GV234" i="4"/>
  <c r="FC66" i="2"/>
  <c r="DP231" i="2"/>
  <c r="GP230" i="4"/>
  <c r="FA54" i="2"/>
  <c r="IU75" i="4"/>
  <c r="IS213" i="4"/>
  <c r="IW177" i="4"/>
  <c r="EN231" i="4"/>
  <c r="IU183" i="4"/>
  <c r="AJ233" i="2"/>
  <c r="BF232" i="4"/>
  <c r="DB233" i="4"/>
  <c r="IR126" i="4"/>
  <c r="FE222" i="2"/>
  <c r="IT206" i="4"/>
  <c r="FB219" i="2"/>
  <c r="DI233" i="2"/>
  <c r="BW233" i="2"/>
  <c r="IR136" i="4"/>
  <c r="AG232" i="2"/>
  <c r="FK233" i="4"/>
  <c r="FD76" i="2"/>
  <c r="AP232" i="4"/>
  <c r="FA55" i="2"/>
  <c r="HB231" i="4"/>
  <c r="IP26" i="4"/>
  <c r="DC234" i="4"/>
  <c r="ED232" i="4"/>
  <c r="IW63" i="4"/>
  <c r="IV74" i="4"/>
  <c r="GX233" i="4"/>
  <c r="IU209" i="4"/>
  <c r="FA97" i="2"/>
  <c r="FA105" i="2"/>
  <c r="AS231" i="2"/>
  <c r="FA143" i="2"/>
  <c r="FE209" i="2"/>
  <c r="CU231" i="4"/>
  <c r="CB230" i="4"/>
  <c r="IU12" i="4"/>
  <c r="DX230" i="4"/>
  <c r="CB233" i="2"/>
  <c r="FE109" i="2"/>
  <c r="IS194" i="4"/>
  <c r="FB146" i="2"/>
  <c r="FD221" i="2"/>
  <c r="IW61" i="4"/>
  <c r="BS232" i="2"/>
  <c r="CR233" i="4"/>
  <c r="CY234" i="2"/>
  <c r="IT175" i="4"/>
  <c r="IV61" i="4"/>
  <c r="IQ83" i="4"/>
  <c r="FC111" i="2"/>
  <c r="EJ234" i="4"/>
  <c r="FA46" i="2"/>
  <c r="IS17" i="4"/>
  <c r="CS233" i="2"/>
  <c r="ES230" i="4"/>
  <c r="FA128" i="2"/>
  <c r="FC153" i="2"/>
  <c r="E230" i="4"/>
  <c r="FB17" i="2"/>
  <c r="FC48" i="2"/>
  <c r="IS137" i="4"/>
  <c r="FE54" i="2"/>
  <c r="IP54" i="4"/>
  <c r="I232" i="2"/>
  <c r="CA234" i="4"/>
  <c r="IU203" i="4"/>
  <c r="IP173" i="4"/>
  <c r="FA11" i="2"/>
  <c r="IU227" i="4"/>
  <c r="FA10" i="2"/>
  <c r="ET232" i="2"/>
  <c r="IV207" i="4"/>
  <c r="IR202" i="4"/>
  <c r="IU30" i="4"/>
  <c r="IR175" i="4"/>
  <c r="IV133" i="4"/>
  <c r="DQ234" i="4"/>
  <c r="CS230" i="2"/>
  <c r="IV148" i="4"/>
  <c r="H233" i="2"/>
  <c r="IT88" i="4"/>
  <c r="FA53" i="2"/>
  <c r="FC206" i="2"/>
  <c r="IQ22" i="4"/>
  <c r="GT232" i="4"/>
  <c r="IQ163" i="4"/>
  <c r="FB189" i="2"/>
  <c r="AD233" i="2"/>
  <c r="IP79" i="4"/>
  <c r="BE233" i="2"/>
  <c r="DF233" i="2"/>
  <c r="DI234" i="4"/>
  <c r="IP158" i="4"/>
  <c r="FC223" i="2"/>
  <c r="CZ234" i="2"/>
  <c r="IR44" i="4"/>
  <c r="BA233" i="4"/>
  <c r="IQ76" i="4"/>
  <c r="EN234" i="2"/>
  <c r="IV204" i="4"/>
  <c r="AT230" i="2"/>
  <c r="GU234" i="4"/>
  <c r="FD182" i="2"/>
  <c r="IU101" i="4"/>
  <c r="FD156" i="2"/>
  <c r="IT164" i="4"/>
  <c r="BW231" i="2"/>
  <c r="FE206" i="2"/>
  <c r="HR234" i="4"/>
  <c r="FC158" i="2"/>
  <c r="BZ231" i="2"/>
  <c r="IQ130" i="4"/>
  <c r="IU112" i="4"/>
  <c r="FA164" i="2"/>
  <c r="IT61" i="4"/>
  <c r="HM231" i="4"/>
  <c r="BN234" i="2"/>
  <c r="IC232" i="4"/>
  <c r="CV233" i="4"/>
  <c r="FC218" i="2"/>
  <c r="IR150" i="4"/>
  <c r="IQ39" i="4"/>
  <c r="IW46" i="4"/>
  <c r="FB139" i="2"/>
  <c r="FE182" i="2"/>
  <c r="GF233" i="4"/>
  <c r="IR34" i="4"/>
  <c r="FD90" i="2"/>
  <c r="CO230" i="2"/>
  <c r="CR230" i="4"/>
  <c r="BJ232" i="2"/>
  <c r="AV231" i="4"/>
  <c r="CL233" i="2"/>
  <c r="HC233" i="4"/>
  <c r="FC228" i="2"/>
  <c r="HX230" i="4"/>
  <c r="CY231" i="2"/>
  <c r="FC29" i="2"/>
  <c r="AR230" i="4"/>
  <c r="CZ234" i="4"/>
  <c r="IU189" i="4"/>
  <c r="CH230" i="4"/>
  <c r="EA233" i="4"/>
  <c r="FB220" i="2"/>
  <c r="IR75" i="4"/>
  <c r="CZ233" i="4"/>
  <c r="L233" i="4"/>
  <c r="AO231" i="2"/>
  <c r="IV167" i="4"/>
  <c r="FE225" i="2"/>
  <c r="IT77" i="4"/>
  <c r="IQ38" i="4"/>
  <c r="HB230" i="4"/>
  <c r="DR234" i="4"/>
  <c r="IU179" i="4"/>
  <c r="IT158" i="4"/>
  <c r="BH232" i="4"/>
  <c r="IL234" i="4"/>
  <c r="IW75" i="4"/>
  <c r="IR210" i="4"/>
  <c r="BN232" i="4"/>
  <c r="U234" i="2"/>
  <c r="IU156" i="4"/>
  <c r="P230" i="2"/>
  <c r="IU216" i="4"/>
  <c r="IP209" i="4"/>
  <c r="BC230" i="2"/>
  <c r="BI232" i="2"/>
  <c r="CM234" i="2"/>
  <c r="FC34" i="2"/>
  <c r="CL232" i="2"/>
  <c r="FD161" i="2"/>
  <c r="HY231" i="4"/>
  <c r="BI230" i="4"/>
  <c r="FD96" i="2"/>
  <c r="IQ97" i="4"/>
  <c r="IS174" i="4"/>
  <c r="FB58" i="2"/>
  <c r="IU26" i="4"/>
  <c r="FE29" i="2"/>
  <c r="CB231" i="2"/>
  <c r="IT15" i="4"/>
  <c r="ES233" i="4"/>
  <c r="GT230" i="4"/>
  <c r="AF231" i="4"/>
  <c r="IJ233" i="4"/>
  <c r="DX232" i="4"/>
  <c r="CD234" i="2"/>
  <c r="FB105" i="2"/>
  <c r="Z232" i="4"/>
  <c r="DX233" i="2"/>
  <c r="DL231" i="2"/>
  <c r="IQ216" i="4"/>
  <c r="FI230" i="4"/>
  <c r="IP215" i="4"/>
  <c r="IT228" i="4"/>
  <c r="IW199" i="4"/>
  <c r="IP143" i="4"/>
  <c r="FC10" i="2"/>
  <c r="FD129" i="2"/>
  <c r="CZ231" i="4"/>
  <c r="FP232" i="4"/>
  <c r="IW122" i="4"/>
  <c r="ES232" i="2"/>
  <c r="AI232" i="2"/>
  <c r="IV186" i="4"/>
  <c r="ET230" i="4"/>
  <c r="EU231" i="4"/>
  <c r="J231" i="4"/>
  <c r="IR191" i="4"/>
  <c r="BY231" i="2"/>
  <c r="FC36" i="2"/>
  <c r="IS27" i="4"/>
  <c r="FB98" i="2"/>
  <c r="IW191" i="4"/>
  <c r="IP152" i="4"/>
  <c r="IP226" i="4"/>
  <c r="DE230" i="2"/>
  <c r="FA204" i="2"/>
  <c r="IQ133" i="4"/>
  <c r="IV214" i="4"/>
  <c r="FC106" i="2"/>
  <c r="IT27" i="4"/>
  <c r="FB15" i="2"/>
  <c r="FC33" i="2"/>
  <c r="FB180" i="2"/>
  <c r="IS83" i="4"/>
  <c r="FB207" i="2"/>
  <c r="HD231" i="4"/>
  <c r="BL230" i="4"/>
  <c r="CK233" i="4"/>
  <c r="AH231" i="2"/>
  <c r="DH231" i="2"/>
  <c r="FA22" i="2"/>
  <c r="EW230" i="4"/>
  <c r="FD91" i="2"/>
  <c r="IV23" i="4"/>
  <c r="II233" i="4"/>
  <c r="IW128" i="4"/>
  <c r="CU231" i="2"/>
  <c r="FD208" i="2"/>
  <c r="AM232" i="4"/>
  <c r="FC205" i="2"/>
  <c r="AN233" i="2"/>
  <c r="FD224" i="2"/>
  <c r="EQ233" i="2"/>
  <c r="EH233" i="2"/>
  <c r="FA99" i="2"/>
  <c r="O231" i="2"/>
  <c r="CB233" i="4"/>
  <c r="FA68" i="2"/>
  <c r="AY230" i="2"/>
  <c r="IP183" i="4"/>
  <c r="FC103" i="2"/>
  <c r="BX231" i="2"/>
  <c r="FC146" i="2"/>
  <c r="DG233" i="4"/>
  <c r="FB44" i="2"/>
  <c r="ET232" i="4"/>
  <c r="EF230" i="2"/>
  <c r="IP128" i="4"/>
  <c r="IT223" i="4"/>
  <c r="IP134" i="4"/>
  <c r="IV11" i="4"/>
  <c r="FD217" i="2"/>
  <c r="IT97" i="4"/>
  <c r="FD178" i="2"/>
  <c r="CU232" i="4"/>
  <c r="GK232" i="4"/>
  <c r="IP39" i="4"/>
  <c r="IW195" i="4"/>
  <c r="IP161" i="4"/>
  <c r="IP121" i="4"/>
  <c r="GD230" i="4"/>
  <c r="FI234" i="4"/>
  <c r="BW234" i="4"/>
  <c r="IU36" i="4"/>
  <c r="FB151" i="2"/>
  <c r="IQ41" i="4"/>
  <c r="IT62" i="4"/>
  <c r="FE49" i="2"/>
  <c r="IR18" i="4"/>
  <c r="FB103" i="2"/>
  <c r="AF232" i="4"/>
  <c r="EJ232" i="2"/>
  <c r="FC191" i="2"/>
  <c r="FB92" i="2"/>
  <c r="FA102" i="2"/>
  <c r="FA194" i="2"/>
  <c r="AT232" i="4"/>
  <c r="IW13" i="4"/>
  <c r="IP156" i="4"/>
  <c r="IQ31" i="4"/>
  <c r="HH230" i="4"/>
  <c r="BJ230" i="2"/>
  <c r="IS192" i="4"/>
  <c r="IU210" i="4"/>
  <c r="Z230" i="2"/>
  <c r="DQ232" i="4"/>
  <c r="FE108" i="2"/>
  <c r="IW208" i="4"/>
  <c r="HN231" i="4"/>
  <c r="FB97" i="2"/>
  <c r="IU197" i="4"/>
  <c r="HA231" i="4"/>
  <c r="CH233" i="2"/>
  <c r="FC69" i="2"/>
  <c r="P232" i="2"/>
  <c r="FE138" i="2"/>
  <c r="HV230" i="4"/>
  <c r="FB69" i="2"/>
  <c r="IR29" i="4"/>
  <c r="U234" i="4"/>
  <c r="AC233" i="2"/>
  <c r="FA51" i="2"/>
  <c r="FA177" i="2"/>
  <c r="FD210" i="2"/>
  <c r="EY230" i="2"/>
  <c r="FC54" i="2"/>
  <c r="FC44" i="2"/>
  <c r="IV209" i="4"/>
  <c r="CE232" i="2"/>
  <c r="FE214" i="2"/>
  <c r="IP127" i="4"/>
  <c r="CC233" i="4"/>
  <c r="IU98" i="4"/>
  <c r="HQ231" i="4"/>
  <c r="FC162" i="2"/>
  <c r="S231" i="4"/>
  <c r="ET230" i="2"/>
  <c r="IV126" i="4"/>
  <c r="AE232" i="2"/>
  <c r="IQ138" i="4"/>
  <c r="IS155" i="4"/>
  <c r="GM233" i="4"/>
  <c r="FE232" i="4"/>
  <c r="DF230" i="2"/>
  <c r="DI231" i="2"/>
  <c r="CL234" i="2"/>
  <c r="IT41" i="4"/>
  <c r="HF234" i="4"/>
  <c r="AT232" i="2"/>
  <c r="IW108" i="4"/>
  <c r="IV158" i="4"/>
  <c r="FE217" i="2"/>
  <c r="BP234" i="4"/>
  <c r="FA25" i="2"/>
  <c r="IW110" i="4"/>
  <c r="EG231" i="2"/>
  <c r="AI232" i="4"/>
  <c r="IS30" i="4"/>
  <c r="IQ119" i="4"/>
  <c r="IP34" i="4"/>
  <c r="IP86" i="4"/>
  <c r="IA232" i="4"/>
  <c r="FC174" i="2"/>
  <c r="FD39" i="2"/>
  <c r="FA141" i="2"/>
  <c r="BN230" i="4"/>
  <c r="BD231" i="2"/>
  <c r="DD234" i="2"/>
  <c r="Y233" i="4"/>
  <c r="HS233" i="4"/>
  <c r="IT81" i="4"/>
  <c r="IG231" i="4"/>
  <c r="IQ110" i="4"/>
  <c r="I232" i="4"/>
  <c r="IR188" i="4"/>
  <c r="CZ233" i="2"/>
  <c r="IV55" i="4"/>
  <c r="IT172" i="4"/>
  <c r="FB211" i="2"/>
  <c r="IP24" i="4"/>
  <c r="EJ230" i="2"/>
  <c r="IS119" i="4"/>
  <c r="FD225" i="2"/>
  <c r="FE137" i="2"/>
  <c r="FB14" i="2"/>
  <c r="FA126" i="2"/>
  <c r="FB22" i="2"/>
  <c r="FA133" i="2"/>
  <c r="CQ233" i="2"/>
  <c r="IW201" i="4"/>
  <c r="DA232" i="4"/>
  <c r="FW233" i="4"/>
  <c r="BM230" i="2"/>
  <c r="AB234" i="2"/>
  <c r="FA207" i="2"/>
  <c r="FD232" i="4"/>
  <c r="DF232" i="2"/>
  <c r="IP63" i="4"/>
  <c r="FB216" i="2"/>
  <c r="DA230" i="4"/>
  <c r="DM233" i="4"/>
  <c r="FB32" i="2"/>
  <c r="FC25" i="2"/>
  <c r="IU116" i="4"/>
  <c r="ET234" i="4"/>
  <c r="FB229" i="2"/>
  <c r="FY234" i="4"/>
  <c r="IH231" i="4"/>
  <c r="IS73" i="4"/>
  <c r="IT180" i="4"/>
  <c r="IR96" i="4"/>
  <c r="CN230" i="4"/>
  <c r="FP230" i="4"/>
  <c r="BL233" i="4"/>
  <c r="AY234" i="2"/>
  <c r="FD139" i="2"/>
  <c r="EX232" i="4"/>
  <c r="IV145" i="4"/>
  <c r="FD107" i="2"/>
  <c r="DL230" i="4"/>
  <c r="AQ233" i="4"/>
  <c r="FE40" i="2"/>
  <c r="AQ232" i="2"/>
  <c r="DP233" i="4"/>
  <c r="IP229" i="4"/>
  <c r="CY234" i="4"/>
  <c r="IQ192" i="4"/>
  <c r="BN230" i="2"/>
  <c r="FM232" i="4"/>
  <c r="IS41" i="4"/>
  <c r="FC30" i="2"/>
  <c r="BL231" i="4"/>
  <c r="FS230" i="4"/>
  <c r="IU135" i="4"/>
  <c r="IR61" i="4"/>
  <c r="IQ13" i="4"/>
  <c r="IU172" i="4"/>
  <c r="IS226" i="4"/>
  <c r="CT230" i="2"/>
  <c r="IE232" i="4"/>
  <c r="IP185" i="4"/>
  <c r="FD185" i="2"/>
  <c r="FD58" i="2"/>
  <c r="GY231" i="4"/>
  <c r="HK232" i="4"/>
  <c r="FB29" i="2"/>
  <c r="EM233" i="4"/>
  <c r="FB225" i="2"/>
  <c r="FC121" i="2"/>
  <c r="EI231" i="4"/>
  <c r="IQ117" i="4"/>
  <c r="EO232" i="2"/>
  <c r="IR123" i="4"/>
  <c r="HF231" i="4"/>
  <c r="IW219" i="4"/>
  <c r="HR230" i="4"/>
  <c r="IQ87" i="4"/>
  <c r="IV117" i="4"/>
  <c r="IU164" i="4"/>
  <c r="IR17" i="4"/>
  <c r="IW19" i="4"/>
  <c r="CJ231" i="2"/>
  <c r="HF230" i="4"/>
  <c r="HK231" i="4"/>
  <c r="IV188" i="4"/>
  <c r="FD63" i="2"/>
  <c r="FD14" i="2"/>
  <c r="DX230" i="2"/>
  <c r="DV234" i="2"/>
  <c r="HO232" i="4"/>
  <c r="FA232" i="4"/>
  <c r="FB117" i="2"/>
  <c r="CK232" i="2"/>
  <c r="HK230" i="4"/>
  <c r="DN233" i="2"/>
  <c r="FA93" i="2"/>
  <c r="HH232" i="4"/>
  <c r="IP46" i="4"/>
  <c r="DJ234" i="2"/>
  <c r="FE8" i="2"/>
  <c r="HP230" i="4"/>
  <c r="CU234" i="4"/>
  <c r="C233" i="4"/>
  <c r="FA94" i="2"/>
  <c r="BS230" i="2"/>
  <c r="FH232" i="4"/>
  <c r="FB56" i="2"/>
  <c r="FC84" i="2"/>
  <c r="IV67" i="4"/>
  <c r="IU138" i="4"/>
  <c r="BK231" i="2"/>
  <c r="GR233" i="4"/>
  <c r="GR230" i="4"/>
  <c r="FD65" i="2"/>
  <c r="DQ233" i="2"/>
  <c r="IP129" i="4"/>
  <c r="IU168" i="4"/>
  <c r="FC195" i="2"/>
  <c r="IC234" i="4"/>
  <c r="FD137" i="2"/>
  <c r="IR41" i="4"/>
  <c r="IU222" i="4"/>
  <c r="CM232" i="4"/>
  <c r="IR92" i="4"/>
  <c r="IP101" i="4"/>
  <c r="IH230" i="4"/>
  <c r="IT66" i="4"/>
  <c r="EY230" i="4"/>
  <c r="IW117" i="4"/>
  <c r="FD59" i="2"/>
  <c r="FB86" i="2"/>
  <c r="GS234" i="4"/>
  <c r="FO232" i="4"/>
  <c r="IW214" i="4"/>
  <c r="AM234" i="4"/>
  <c r="IW169" i="4"/>
  <c r="IW33" i="4"/>
  <c r="CV232" i="4"/>
  <c r="IU86" i="4"/>
  <c r="IW134" i="4"/>
  <c r="IW225" i="4"/>
  <c r="FB173" i="2"/>
  <c r="IV94" i="4"/>
  <c r="IW56" i="4"/>
  <c r="IB234" i="4"/>
  <c r="BS233" i="4"/>
  <c r="K232" i="4"/>
  <c r="EA230" i="4"/>
  <c r="EL234" i="4"/>
  <c r="IU213" i="4"/>
  <c r="IQ183" i="4"/>
  <c r="IW36" i="4"/>
  <c r="FD118" i="2"/>
  <c r="GX230" i="4"/>
  <c r="P234" i="4"/>
  <c r="FE77" i="2"/>
  <c r="IU151" i="4"/>
  <c r="CE234" i="2"/>
  <c r="CO231" i="4"/>
  <c r="IQ171" i="4"/>
  <c r="IW121" i="4"/>
  <c r="IJ234" i="4"/>
  <c r="AF231" i="2"/>
  <c r="IT184" i="4"/>
  <c r="IU45" i="4"/>
  <c r="IR95" i="4"/>
  <c r="AE234" i="2"/>
  <c r="DU234" i="4"/>
  <c r="IQ220" i="4"/>
  <c r="IV179" i="4"/>
  <c r="IP40" i="4"/>
  <c r="IR224" i="4"/>
  <c r="IW174" i="4"/>
  <c r="FC59" i="2"/>
  <c r="IR169" i="4"/>
  <c r="V230" i="4"/>
  <c r="IW18" i="4"/>
  <c r="FA13" i="2"/>
  <c r="FD218" i="2"/>
  <c r="L230" i="2"/>
  <c r="IR148" i="4"/>
  <c r="BF230" i="2"/>
  <c r="IV195" i="4"/>
  <c r="IP191" i="4"/>
  <c r="IR33" i="4"/>
  <c r="IW22" i="4"/>
  <c r="AP234" i="4"/>
  <c r="DO234" i="4"/>
  <c r="FA84" i="2"/>
  <c r="FB78" i="2"/>
  <c r="EW231" i="2"/>
  <c r="FC19" i="2"/>
  <c r="P233" i="2"/>
  <c r="IR19" i="4"/>
  <c r="FD66" i="2"/>
  <c r="IW11" i="4"/>
  <c r="CS234" i="2"/>
  <c r="AG234" i="4"/>
  <c r="IW100" i="4"/>
  <c r="DY230" i="4"/>
  <c r="CT232" i="2"/>
  <c r="FD114" i="2"/>
  <c r="IL233" i="4"/>
  <c r="EL231" i="2"/>
  <c r="IQ229" i="4"/>
  <c r="V230" i="2"/>
  <c r="IQ122" i="4"/>
  <c r="IU211" i="4"/>
  <c r="DI232" i="4"/>
  <c r="GH233" i="4"/>
  <c r="AJ231" i="2"/>
  <c r="IU159" i="4"/>
  <c r="IQ186" i="4"/>
  <c r="FB85" i="2"/>
  <c r="IQ157" i="4"/>
  <c r="FD105" i="2"/>
  <c r="FE151" i="2"/>
  <c r="ID233" i="4"/>
  <c r="IU228" i="4"/>
  <c r="GB233" i="4"/>
  <c r="CO233" i="2"/>
  <c r="IR114" i="4"/>
  <c r="IV196" i="4"/>
  <c r="IP139" i="4"/>
  <c r="FE219" i="2"/>
  <c r="FA88" i="2"/>
  <c r="K233" i="4"/>
  <c r="IT44" i="4"/>
  <c r="DE233" i="4"/>
  <c r="IU153" i="4"/>
  <c r="DE231" i="2"/>
  <c r="IS100" i="4"/>
  <c r="FB162" i="2"/>
  <c r="IV91" i="4"/>
  <c r="BY233" i="4"/>
  <c r="DH232" i="2"/>
  <c r="IR212" i="4"/>
  <c r="EE232" i="2"/>
  <c r="BU231" i="2"/>
  <c r="IP222" i="4"/>
  <c r="GZ234" i="4"/>
  <c r="CF231" i="2"/>
  <c r="IR35" i="4"/>
  <c r="IT129" i="4"/>
  <c r="IW217" i="4"/>
  <c r="IP108" i="4"/>
  <c r="FA85" i="2"/>
  <c r="FD167" i="2"/>
  <c r="FB106" i="2"/>
  <c r="IU7" i="4"/>
  <c r="IV9" i="4"/>
  <c r="AY231" i="2"/>
  <c r="CO234" i="4"/>
  <c r="EK231" i="2"/>
  <c r="IS178" i="4"/>
  <c r="DE234" i="4"/>
  <c r="EX234" i="2"/>
  <c r="FB47" i="2"/>
  <c r="FE194" i="2"/>
  <c r="IT91" i="4"/>
  <c r="DM233" i="2"/>
  <c r="CC231" i="2"/>
  <c r="IV192" i="4"/>
  <c r="V234" i="4"/>
  <c r="IS50" i="4"/>
  <c r="DM234" i="2"/>
  <c r="C232" i="2"/>
  <c r="IP180" i="4"/>
  <c r="IG233" i="4"/>
  <c r="FB186" i="2"/>
  <c r="IU61" i="4"/>
  <c r="IU188" i="4"/>
  <c r="FA144" i="2"/>
  <c r="IQ210" i="4"/>
  <c r="IR139" i="4"/>
  <c r="DS230" i="4"/>
  <c r="FA63" i="2"/>
  <c r="EJ231" i="4"/>
  <c r="FA91" i="2"/>
  <c r="FD227" i="2"/>
  <c r="AU230" i="4"/>
  <c r="FA215" i="2"/>
  <c r="IU133" i="4"/>
  <c r="FA145" i="2"/>
  <c r="IR193" i="4"/>
  <c r="AN230" i="2"/>
  <c r="FE143" i="2"/>
  <c r="FE175" i="2"/>
  <c r="FB28" i="2"/>
  <c r="FE86" i="2"/>
  <c r="CI230" i="4"/>
  <c r="EH234" i="2"/>
  <c r="FB38" i="2"/>
  <c r="FC170" i="2"/>
  <c r="IP48" i="4"/>
  <c r="IR187" i="4"/>
  <c r="IQ204" i="4"/>
  <c r="IQ48" i="4"/>
  <c r="FU230" i="4"/>
  <c r="BT234" i="4"/>
  <c r="DB231" i="2"/>
  <c r="EW234" i="4"/>
  <c r="EK233" i="4"/>
  <c r="FC190" i="2"/>
  <c r="IP116" i="4"/>
  <c r="FC63" i="2"/>
  <c r="HA233" i="4"/>
  <c r="BO234" i="2"/>
  <c r="GN234" i="4"/>
  <c r="CS231" i="4"/>
  <c r="DR230" i="4"/>
  <c r="AB231" i="4"/>
  <c r="FC145" i="2"/>
  <c r="FC221" i="2"/>
  <c r="EZ232" i="2"/>
  <c r="DD233" i="4"/>
  <c r="IP170" i="4"/>
  <c r="IR166" i="4"/>
  <c r="BE233" i="4"/>
  <c r="GP232" i="4"/>
  <c r="HM233" i="4"/>
  <c r="IR151" i="4"/>
  <c r="DX234" i="4"/>
  <c r="IR161" i="4"/>
  <c r="CE231" i="4"/>
  <c r="BG230" i="2"/>
  <c r="ET231" i="4"/>
  <c r="IS47" i="4"/>
  <c r="HD230" i="4"/>
  <c r="IW222" i="4"/>
  <c r="FC169" i="2"/>
  <c r="FE153" i="2"/>
  <c r="IQ179" i="4"/>
  <c r="CK234" i="2"/>
  <c r="FA210" i="2"/>
  <c r="FA117" i="2"/>
  <c r="GH230" i="4"/>
  <c r="AT231" i="4"/>
  <c r="IQ26" i="4"/>
  <c r="FB45" i="2"/>
  <c r="HE230" i="4"/>
  <c r="IQ88" i="4"/>
  <c r="EN233" i="4"/>
  <c r="AP230" i="2"/>
  <c r="CY232" i="4"/>
  <c r="IP84" i="4"/>
  <c r="ID234" i="4"/>
  <c r="FB71" i="2"/>
  <c r="FE156" i="2"/>
  <c r="IT24" i="4"/>
  <c r="IT221" i="4"/>
  <c r="FA180" i="2"/>
  <c r="IV213" i="4"/>
  <c r="DC230" i="4"/>
  <c r="IR15" i="4"/>
  <c r="GC230" i="4"/>
  <c r="FD187" i="2"/>
  <c r="FD43" i="2"/>
  <c r="IS179" i="4"/>
  <c r="BH231" i="2"/>
  <c r="IQ144" i="4"/>
  <c r="IT176" i="4"/>
  <c r="DR231" i="4"/>
  <c r="IS48" i="4"/>
  <c r="FE134" i="2"/>
  <c r="IW171" i="4"/>
  <c r="FA206" i="2"/>
  <c r="DK232" i="4"/>
  <c r="IT35" i="4"/>
  <c r="IS150" i="4"/>
  <c r="FA121" i="2"/>
  <c r="IW101" i="4"/>
  <c r="EV233" i="2"/>
  <c r="BN231" i="4"/>
  <c r="BI232" i="4"/>
  <c r="HT234" i="4"/>
  <c r="DP231" i="4"/>
  <c r="IW47" i="4"/>
  <c r="DD231" i="4"/>
  <c r="EM230" i="2"/>
  <c r="IR128" i="4"/>
  <c r="IT121" i="4"/>
  <c r="BK230" i="2"/>
  <c r="IV106" i="4"/>
  <c r="FW231" i="4"/>
  <c r="IV181" i="4"/>
  <c r="EU234" i="2"/>
  <c r="BO230" i="2"/>
  <c r="HL230" i="4"/>
  <c r="FA169" i="2"/>
  <c r="IQ58" i="4"/>
  <c r="V232" i="2"/>
  <c r="DD234" i="4"/>
  <c r="FA138" i="2"/>
  <c r="HI234" i="4"/>
  <c r="BX230" i="2"/>
  <c r="AY234" i="4"/>
  <c r="EN231" i="2"/>
  <c r="C230" i="4"/>
  <c r="FA124" i="2"/>
  <c r="CX233" i="4"/>
  <c r="IP194" i="4"/>
  <c r="FA74" i="2"/>
  <c r="IR165" i="4"/>
  <c r="IQ145" i="4"/>
  <c r="IU221" i="4"/>
  <c r="IB231" i="4"/>
  <c r="FB70" i="2"/>
  <c r="IT94" i="4"/>
  <c r="N230" i="2"/>
  <c r="IO231" i="4"/>
  <c r="IW68" i="4"/>
  <c r="X230" i="4"/>
  <c r="FA226" i="2"/>
  <c r="IU91" i="4"/>
  <c r="BV232" i="2"/>
  <c r="IQ74" i="4"/>
  <c r="DV231" i="4"/>
  <c r="IH233" i="4"/>
  <c r="IW156" i="4"/>
  <c r="DV231" i="2"/>
  <c r="AX234" i="4"/>
  <c r="IW127" i="4"/>
  <c r="FQ233" i="4"/>
  <c r="IW34" i="4"/>
  <c r="CT234" i="2"/>
  <c r="CH230" i="2"/>
  <c r="IT51" i="4"/>
  <c r="ID232" i="4"/>
  <c r="BU233" i="2"/>
  <c r="DL234" i="4"/>
  <c r="CP233" i="4"/>
  <c r="FB93" i="2"/>
  <c r="BB232" i="4"/>
  <c r="DM230" i="4"/>
  <c r="EI234" i="4"/>
  <c r="FC58" i="2"/>
  <c r="FC107" i="2"/>
  <c r="B233" i="4"/>
  <c r="FD213" i="2"/>
  <c r="IS206" i="4"/>
  <c r="DY230" i="2"/>
  <c r="IU94" i="4"/>
  <c r="IS134" i="4"/>
  <c r="IR52" i="4"/>
  <c r="FE176" i="2"/>
  <c r="FC28" i="2"/>
  <c r="IQ35" i="4"/>
  <c r="FA195" i="2"/>
  <c r="CA231" i="2"/>
  <c r="IS71" i="4"/>
  <c r="B230" i="4"/>
  <c r="FE87" i="2"/>
  <c r="IS148" i="4"/>
  <c r="IW104" i="4"/>
  <c r="FB199" i="2"/>
  <c r="DR233" i="2"/>
  <c r="DH233" i="2"/>
  <c r="FA96" i="2"/>
  <c r="BJ231" i="2"/>
  <c r="BP230" i="2"/>
  <c r="CE233" i="4"/>
  <c r="IJ232" i="4"/>
  <c r="S234" i="4"/>
  <c r="HM232" i="4"/>
  <c r="DX234" i="2"/>
  <c r="EK230" i="4"/>
  <c r="FB111" i="2"/>
  <c r="FE213" i="2"/>
  <c r="O234" i="2"/>
  <c r="FR230" i="4"/>
  <c r="FC45" i="2"/>
  <c r="FC35" i="2"/>
  <c r="IQ132" i="4"/>
  <c r="IP217" i="4"/>
  <c r="E233" i="2"/>
  <c r="IV201" i="4"/>
  <c r="IQ59" i="4"/>
  <c r="DB232" i="2"/>
  <c r="IP31" i="4"/>
  <c r="GJ234" i="4"/>
  <c r="DR232" i="2"/>
  <c r="FE14" i="2"/>
  <c r="FF234" i="4"/>
  <c r="DP232" i="4"/>
  <c r="IS220" i="4"/>
  <c r="EE230" i="4"/>
  <c r="BB232" i="2"/>
  <c r="IS15" i="4"/>
  <c r="FB99" i="2"/>
  <c r="AY233" i="4"/>
  <c r="IC233" i="4"/>
  <c r="FD46" i="2"/>
  <c r="IP188" i="4"/>
  <c r="CJ233" i="4"/>
  <c r="FA81" i="2"/>
  <c r="FB187" i="2"/>
  <c r="IV100" i="4"/>
  <c r="FA175" i="2"/>
  <c r="FB178" i="2"/>
  <c r="N234" i="2"/>
  <c r="IT215" i="4"/>
  <c r="AG233" i="4"/>
  <c r="O230" i="4"/>
  <c r="GU232" i="4"/>
  <c r="IR42" i="4"/>
  <c r="GQ230" i="4"/>
  <c r="FM231" i="4"/>
  <c r="AQ234" i="4"/>
  <c r="FB74" i="2"/>
  <c r="CE234" i="4"/>
  <c r="IR200" i="4"/>
  <c r="FB202" i="2"/>
  <c r="BY232" i="4"/>
  <c r="FC41" i="2"/>
  <c r="GG234" i="4"/>
  <c r="IV211" i="4"/>
  <c r="IV180" i="4"/>
  <c r="IS9" i="4"/>
  <c r="IQ135" i="4"/>
  <c r="IP178" i="4"/>
  <c r="IQ73" i="4"/>
  <c r="DH231" i="4"/>
  <c r="H234" i="2"/>
  <c r="IQ196" i="4"/>
  <c r="IT208" i="4"/>
  <c r="IR132" i="4"/>
  <c r="IU66" i="4"/>
  <c r="FE89" i="2"/>
  <c r="IU125" i="4"/>
  <c r="AD233" i="4"/>
  <c r="IV176" i="4"/>
  <c r="IU122" i="4"/>
  <c r="IS130" i="4"/>
  <c r="IU15" i="4"/>
  <c r="FC155" i="2"/>
  <c r="IV135" i="4"/>
  <c r="FD195" i="2"/>
  <c r="IR164" i="4"/>
  <c r="IS90" i="4"/>
  <c r="IQ153" i="4"/>
  <c r="IV17" i="4"/>
  <c r="E232" i="2"/>
  <c r="FD67" i="2"/>
  <c r="FE149" i="2"/>
  <c r="FX233" i="4"/>
  <c r="IW71" i="4"/>
  <c r="II234" i="4"/>
  <c r="FA188" i="2"/>
  <c r="DX231" i="4"/>
  <c r="DP230" i="2"/>
  <c r="I231" i="4"/>
  <c r="FD13" i="2"/>
  <c r="IQ24" i="4"/>
  <c r="IQ56" i="4"/>
  <c r="BW232" i="4"/>
  <c r="IS183" i="4"/>
  <c r="FH234" i="4"/>
  <c r="FD207" i="2"/>
  <c r="BT234" i="2"/>
  <c r="IT90" i="4"/>
  <c r="AQ231" i="4"/>
  <c r="IV85" i="4"/>
  <c r="FE197" i="2"/>
  <c r="FA82" i="2"/>
  <c r="IW151" i="4"/>
  <c r="BM234" i="4"/>
  <c r="FB191" i="2"/>
  <c r="IU77" i="4"/>
  <c r="IP118" i="4"/>
  <c r="BQ234" i="2"/>
  <c r="BZ231" i="4"/>
  <c r="FD127" i="2"/>
  <c r="IS37" i="4"/>
  <c r="IW87" i="4"/>
  <c r="EX233" i="4"/>
  <c r="IS191" i="4"/>
  <c r="CK230" i="2"/>
  <c r="AS233" i="2"/>
  <c r="ER233" i="4"/>
  <c r="IP142" i="4"/>
  <c r="FC192" i="2"/>
  <c r="DN234" i="4"/>
  <c r="FB110" i="2"/>
  <c r="EQ230" i="2"/>
  <c r="FE229" i="2"/>
  <c r="IT177" i="4"/>
  <c r="BA231" i="4"/>
  <c r="IP33" i="4"/>
  <c r="HU231" i="4"/>
  <c r="FA110" i="2"/>
  <c r="FB174" i="2"/>
  <c r="F232" i="2"/>
  <c r="EF233" i="2"/>
  <c r="CE231" i="2"/>
  <c r="HV232" i="4"/>
  <c r="FE79" i="2"/>
  <c r="IU104" i="4"/>
  <c r="FA7" i="2"/>
  <c r="IV112" i="4"/>
  <c r="FE110" i="2"/>
  <c r="DR231" i="2"/>
  <c r="EU231" i="2"/>
  <c r="GL230" i="4"/>
  <c r="FD21" i="2"/>
  <c r="FE140" i="2"/>
  <c r="FE94" i="2"/>
  <c r="FA233" i="4"/>
  <c r="IW119" i="4"/>
  <c r="AC232" i="4"/>
  <c r="IS97" i="4"/>
  <c r="EI233" i="2"/>
  <c r="S230" i="2"/>
  <c r="IU195" i="4"/>
  <c r="GX232" i="4"/>
  <c r="IQ154" i="4"/>
  <c r="DS232" i="2"/>
  <c r="DQ230" i="2"/>
  <c r="IU145" i="4"/>
  <c r="DA230" i="2"/>
  <c r="CD233" i="4"/>
  <c r="IV193" i="4"/>
  <c r="CJ232" i="4"/>
  <c r="IT59" i="4"/>
  <c r="IS68" i="4"/>
  <c r="HL232" i="4"/>
  <c r="IV45" i="4"/>
  <c r="FE212" i="2"/>
  <c r="DL233" i="4"/>
  <c r="FD32" i="2"/>
  <c r="CC231" i="4"/>
  <c r="IW196" i="4"/>
  <c r="EB232" i="2"/>
  <c r="EY233" i="2"/>
  <c r="AH234" i="4"/>
  <c r="IP13" i="4"/>
  <c r="EQ234" i="4"/>
  <c r="AV234" i="2"/>
  <c r="BM233" i="4"/>
  <c r="DQ234" i="2"/>
  <c r="EE234" i="2"/>
  <c r="FV231" i="4"/>
  <c r="IQ30" i="4"/>
  <c r="IU205" i="4"/>
  <c r="IV92" i="4"/>
  <c r="IR23" i="4"/>
  <c r="C232" i="4"/>
  <c r="IR89" i="4"/>
  <c r="FD9" i="2"/>
  <c r="IW81" i="4"/>
  <c r="BF232" i="2"/>
  <c r="GJ230" i="4"/>
  <c r="FE82" i="2"/>
  <c r="EG231" i="4"/>
  <c r="IV215" i="4"/>
  <c r="CZ232" i="2"/>
  <c r="IT7" i="4"/>
  <c r="BD230" i="4"/>
  <c r="IQ95" i="4"/>
  <c r="CW233" i="2"/>
  <c r="FE192" i="2"/>
  <c r="AP231" i="4"/>
  <c r="IR227" i="4"/>
  <c r="EO234" i="2"/>
  <c r="M231" i="4"/>
  <c r="BY230" i="2"/>
  <c r="IT168" i="4"/>
  <c r="IU219" i="4"/>
  <c r="EK233" i="2"/>
  <c r="IU109" i="4"/>
  <c r="IW39" i="4"/>
  <c r="FA35" i="2"/>
  <c r="GJ232" i="4"/>
  <c r="HT233" i="4"/>
  <c r="BF234" i="2"/>
  <c r="FE104" i="2"/>
  <c r="IR122" i="4"/>
  <c r="IQ101" i="4"/>
  <c r="IW227" i="4"/>
  <c r="DA231" i="4"/>
  <c r="DS230" i="2"/>
  <c r="IS181" i="4"/>
  <c r="CW232" i="4"/>
  <c r="BV230" i="2"/>
  <c r="HA230" i="4"/>
  <c r="FV232" i="4"/>
  <c r="FQ232" i="4"/>
  <c r="IS32" i="4"/>
  <c r="IW51" i="4"/>
  <c r="ES234" i="2"/>
  <c r="IQ212" i="4"/>
  <c r="W233" i="4"/>
  <c r="IT150" i="4"/>
  <c r="HJ231" i="4"/>
  <c r="BZ233" i="4"/>
  <c r="O232" i="2"/>
  <c r="IU178" i="4"/>
  <c r="FA75" i="2"/>
  <c r="FE188" i="2"/>
  <c r="DQ233" i="4"/>
  <c r="GC231" i="4"/>
  <c r="IS151" i="4"/>
  <c r="IM230" i="4"/>
  <c r="IP193" i="4"/>
  <c r="IV89" i="4"/>
  <c r="ET233" i="2"/>
  <c r="IS158" i="4"/>
  <c r="IS35" i="4"/>
  <c r="IT75" i="4"/>
  <c r="BU230" i="2"/>
  <c r="IS66" i="4"/>
  <c r="FB233" i="4"/>
  <c r="CQ233" i="4"/>
  <c r="BO232" i="2"/>
  <c r="DR230" i="2"/>
  <c r="FB83" i="2"/>
  <c r="IT165" i="4"/>
  <c r="FB76" i="2"/>
  <c r="EQ234" i="2"/>
  <c r="FE17" i="2"/>
  <c r="EK232" i="2"/>
  <c r="FI233" i="4"/>
  <c r="BP231" i="4"/>
  <c r="BY230" i="4"/>
  <c r="Y230" i="4"/>
  <c r="U230" i="2"/>
  <c r="HO234" i="4"/>
  <c r="IU186" i="4"/>
  <c r="BT231" i="2"/>
  <c r="FD89" i="2"/>
  <c r="IS92" i="4"/>
  <c r="IR179" i="4"/>
  <c r="IV31" i="4"/>
  <c r="IW95" i="4"/>
  <c r="FD61" i="2"/>
  <c r="CZ230" i="4"/>
  <c r="ID230" i="4"/>
  <c r="FY230" i="4"/>
  <c r="DW234" i="2"/>
  <c r="IQ156" i="4"/>
  <c r="CC233" i="2"/>
  <c r="DE232" i="2"/>
  <c r="FA185" i="2"/>
  <c r="DZ233" i="4"/>
  <c r="EA231" i="2"/>
  <c r="CD230" i="4"/>
  <c r="IP177" i="4"/>
  <c r="FE187" i="2"/>
  <c r="IR22" i="4"/>
  <c r="AK230" i="2"/>
  <c r="FD121" i="2"/>
  <c r="DP230" i="4"/>
  <c r="IW211" i="4"/>
  <c r="EM230" i="4"/>
  <c r="AS230" i="2"/>
  <c r="FE100" i="2"/>
  <c r="IU76" i="4"/>
  <c r="IU126" i="4"/>
  <c r="IV143" i="4"/>
  <c r="IS112" i="4"/>
  <c r="EU230" i="4"/>
  <c r="HO230" i="4"/>
  <c r="IV129" i="4"/>
  <c r="IQ77" i="4"/>
  <c r="FB228" i="2"/>
  <c r="IT183" i="4"/>
  <c r="FC97" i="2"/>
  <c r="CL230" i="2"/>
  <c r="FE223" i="2"/>
  <c r="FE91" i="2"/>
  <c r="IV96" i="4"/>
  <c r="HG234" i="4"/>
  <c r="FE43" i="2"/>
  <c r="IV225" i="4"/>
  <c r="AV233" i="2"/>
  <c r="IR27" i="4"/>
  <c r="FC139" i="2"/>
  <c r="IW86" i="4"/>
  <c r="AS233" i="4"/>
  <c r="IV157" i="4"/>
  <c r="IW99" i="4"/>
  <c r="FD173" i="2"/>
  <c r="IU157" i="4"/>
  <c r="IQ203" i="4"/>
  <c r="FH231" i="4"/>
  <c r="IS125" i="4"/>
  <c r="IW192" i="4"/>
  <c r="IE234" i="4"/>
  <c r="IV163" i="4"/>
  <c r="FA62" i="2"/>
  <c r="FM233" i="4"/>
  <c r="AQ233" i="2"/>
  <c r="FA15" i="2"/>
  <c r="AK233" i="2"/>
  <c r="FE184" i="2"/>
  <c r="EX230" i="2"/>
  <c r="DC231" i="2"/>
  <c r="FA181" i="2"/>
  <c r="CR232" i="4"/>
  <c r="FN233" i="4"/>
  <c r="IP28" i="4"/>
  <c r="AZ234" i="2"/>
  <c r="IW92" i="4"/>
  <c r="EW232" i="4"/>
  <c r="IV21" i="4"/>
  <c r="CN231" i="4"/>
  <c r="ER233" i="2"/>
  <c r="IV178" i="4"/>
  <c r="CC230" i="2"/>
  <c r="FD95" i="2"/>
  <c r="ES230" i="2"/>
  <c r="HW230" i="4"/>
  <c r="IV138" i="4"/>
  <c r="IT120" i="4"/>
  <c r="EO234" i="4"/>
  <c r="IR195" i="4"/>
  <c r="DJ230" i="2"/>
  <c r="EX233" i="2"/>
  <c r="IR192" i="4"/>
  <c r="IS33" i="4"/>
  <c r="CW231" i="2"/>
  <c r="CR231" i="2"/>
  <c r="FE172" i="2"/>
  <c r="IS51" i="4"/>
  <c r="GQ233" i="4"/>
  <c r="CA233" i="2"/>
  <c r="CK232" i="4"/>
  <c r="CN233" i="2"/>
  <c r="FE171" i="2"/>
  <c r="AF233" i="4"/>
  <c r="IV224" i="4"/>
  <c r="IP151" i="4"/>
  <c r="HV234" i="4"/>
  <c r="FC92" i="2"/>
  <c r="BN232" i="2"/>
  <c r="IT218" i="4"/>
  <c r="IS22" i="4"/>
  <c r="IQ91" i="4"/>
  <c r="AJ230" i="2"/>
  <c r="IV14" i="4"/>
  <c r="AR231" i="2"/>
  <c r="DR233" i="4"/>
  <c r="FC61" i="2"/>
  <c r="FC90" i="2"/>
  <c r="EA234" i="4"/>
  <c r="IV123" i="4"/>
  <c r="CR234" i="4"/>
  <c r="EX231" i="2"/>
  <c r="FE62" i="2"/>
  <c r="AD232" i="4"/>
  <c r="IU89" i="4"/>
  <c r="FB195" i="2"/>
  <c r="BP233" i="2"/>
  <c r="IT125" i="4"/>
  <c r="IP171" i="4"/>
  <c r="IR129" i="4"/>
  <c r="IQ211" i="4"/>
  <c r="IQ9" i="4"/>
  <c r="FB54" i="2"/>
  <c r="FC197" i="2"/>
  <c r="GZ231" i="4"/>
  <c r="EH232" i="2"/>
  <c r="BQ231" i="4"/>
  <c r="IU184" i="4"/>
  <c r="IW40" i="4"/>
  <c r="IV199" i="4"/>
  <c r="IW129" i="4"/>
  <c r="FD27" i="2"/>
  <c r="FA116" i="2"/>
  <c r="IK230" i="4"/>
  <c r="IW162" i="4"/>
  <c r="IP103" i="4"/>
  <c r="DV233" i="2"/>
  <c r="DQ230" i="4"/>
  <c r="IV151" i="4"/>
  <c r="CQ232" i="4"/>
  <c r="GY232" i="4"/>
  <c r="IW90" i="4"/>
  <c r="FD54" i="2"/>
  <c r="FA33" i="2"/>
  <c r="IS13" i="4"/>
  <c r="IS12" i="4"/>
  <c r="EZ233" i="4"/>
  <c r="IN231" i="4"/>
  <c r="D233" i="2"/>
  <c r="FV230" i="4"/>
  <c r="FD230" i="4"/>
  <c r="CM232" i="2"/>
  <c r="FE210" i="2"/>
  <c r="CR230" i="2"/>
  <c r="FC12" i="2"/>
  <c r="FD231" i="4"/>
  <c r="FE36" i="2"/>
  <c r="IT133" i="4"/>
  <c r="K234" i="4"/>
  <c r="FC95" i="2"/>
  <c r="FE161" i="2"/>
  <c r="K233" i="2"/>
  <c r="IT143" i="4"/>
  <c r="DM230" i="2"/>
  <c r="DY234" i="4"/>
  <c r="FC182" i="2"/>
  <c r="IQ82" i="4"/>
  <c r="CG231" i="4"/>
  <c r="EO231" i="2"/>
  <c r="IV114" i="4"/>
  <c r="IR43" i="4"/>
  <c r="EP233" i="2"/>
  <c r="CW231" i="4"/>
  <c r="BU234" i="2"/>
  <c r="FA61" i="2"/>
  <c r="IP75" i="4"/>
  <c r="CV230" i="4"/>
  <c r="FA168" i="2"/>
  <c r="AR232" i="2"/>
  <c r="L231" i="2"/>
  <c r="DI232" i="2"/>
  <c r="FC233" i="4"/>
  <c r="FA212" i="2"/>
  <c r="EC230" i="2"/>
  <c r="IP51" i="4"/>
  <c r="IT178" i="4"/>
  <c r="F231" i="2"/>
  <c r="FB234" i="4"/>
  <c r="ES231" i="2"/>
  <c r="IU223" i="4"/>
  <c r="IT214" i="4"/>
  <c r="HN230" i="4"/>
  <c r="IS198" i="4"/>
  <c r="AV233" i="4"/>
  <c r="DS231" i="2"/>
  <c r="IT47" i="4"/>
  <c r="IW154" i="4"/>
  <c r="HE233" i="4"/>
  <c r="IR194" i="4"/>
  <c r="J232" i="2"/>
  <c r="FC119" i="2"/>
  <c r="IV184" i="4"/>
  <c r="BM233" i="2"/>
  <c r="IR36" i="4"/>
  <c r="IR213" i="4"/>
  <c r="IR147" i="4"/>
  <c r="DQ232" i="2"/>
  <c r="GJ231" i="4"/>
  <c r="BM230" i="4"/>
  <c r="HT231" i="4"/>
  <c r="FA98" i="2"/>
  <c r="DP232" i="2"/>
  <c r="FA203" i="2"/>
  <c r="FE41" i="2"/>
  <c r="IP157" i="4"/>
  <c r="IQ29" i="4"/>
  <c r="IT210" i="4"/>
  <c r="IR81" i="4"/>
  <c r="BX231" i="4"/>
  <c r="IP199" i="4"/>
  <c r="IU194" i="4"/>
  <c r="V231" i="2"/>
  <c r="BN234" i="4"/>
  <c r="EI232" i="4"/>
  <c r="ER232" i="2"/>
  <c r="FB13" i="2"/>
  <c r="FE39" i="2"/>
  <c r="L230" i="4"/>
  <c r="FA190" i="2"/>
  <c r="BJ233" i="4"/>
  <c r="GN232" i="4"/>
  <c r="GL234" i="4"/>
  <c r="IV218" i="4"/>
  <c r="FC86" i="2"/>
  <c r="IP190" i="4"/>
  <c r="IW53" i="4"/>
  <c r="IS207" i="4"/>
  <c r="IW210" i="4"/>
  <c r="FB231" i="4"/>
  <c r="BS231" i="2"/>
  <c r="IW54" i="4"/>
  <c r="IS201" i="4"/>
  <c r="FD150" i="2"/>
  <c r="IT43" i="4"/>
  <c r="HK234" i="4"/>
  <c r="IW38" i="4"/>
  <c r="IW7" i="4"/>
  <c r="T232" i="4"/>
  <c r="IU11" i="4"/>
  <c r="IP186" i="4"/>
  <c r="IT103" i="4"/>
  <c r="HC231" i="4"/>
  <c r="EO233" i="2"/>
  <c r="BE232" i="4"/>
  <c r="IT198" i="4"/>
  <c r="CA231" i="4"/>
  <c r="FB218" i="2"/>
  <c r="FD93" i="2"/>
  <c r="IR90" i="4"/>
  <c r="CO230" i="4"/>
  <c r="GB231" i="4"/>
  <c r="IT101" i="4"/>
  <c r="CW233" i="4"/>
  <c r="IT69" i="4"/>
  <c r="FD123" i="2"/>
  <c r="FB214" i="2"/>
  <c r="EP234" i="2"/>
  <c r="BX233" i="4"/>
  <c r="IP165" i="4"/>
  <c r="AM233" i="4"/>
  <c r="BT233" i="4"/>
  <c r="DF234" i="2"/>
  <c r="EN232" i="2"/>
  <c r="FC132" i="2"/>
  <c r="IS8" i="4"/>
  <c r="CB230" i="2"/>
  <c r="IR37" i="4"/>
  <c r="DO231" i="2"/>
  <c r="FQ231" i="4"/>
  <c r="DY232" i="4"/>
  <c r="FD26" i="2"/>
  <c r="IS126" i="4"/>
  <c r="CV230" i="2"/>
  <c r="DG233" i="2"/>
  <c r="GE234" i="4"/>
  <c r="IW144" i="4"/>
  <c r="DG231" i="2"/>
  <c r="IW16" i="4"/>
  <c r="FE228" i="2"/>
  <c r="IP89" i="4"/>
  <c r="IT149" i="4"/>
  <c r="GE231" i="4"/>
  <c r="IQ194" i="4"/>
  <c r="BT230" i="4"/>
  <c r="IU33" i="4"/>
  <c r="FX231" i="4"/>
  <c r="FB36" i="2"/>
  <c r="FC148" i="2"/>
  <c r="EF232" i="4"/>
  <c r="HQ230" i="4"/>
  <c r="IS216" i="4"/>
  <c r="IV87" i="4"/>
  <c r="CX230" i="4"/>
  <c r="IV177" i="4"/>
  <c r="FB177" i="2"/>
  <c r="IT192" i="4"/>
  <c r="FC159" i="2"/>
  <c r="FB90" i="2"/>
  <c r="EB230" i="2"/>
  <c r="EM231" i="2"/>
  <c r="IR111" i="4"/>
  <c r="FB26" i="2"/>
  <c r="IT222" i="4"/>
  <c r="IS225" i="4"/>
  <c r="FA12" i="2"/>
  <c r="EI231" i="2"/>
  <c r="BH233" i="4"/>
  <c r="EY233" i="4"/>
  <c r="GF230" i="4"/>
  <c r="IV10" i="4"/>
  <c r="FE83" i="2"/>
  <c r="DI230" i="2"/>
  <c r="IA234" i="4"/>
  <c r="IV52" i="4"/>
  <c r="FD126" i="2"/>
  <c r="IW138" i="4"/>
  <c r="IW185" i="4"/>
  <c r="IW213" i="4"/>
  <c r="IP218" i="4"/>
  <c r="FD211" i="2"/>
  <c r="FE85" i="2"/>
  <c r="DN231" i="2"/>
  <c r="FB9" i="2"/>
  <c r="GR234" i="4"/>
  <c r="FE198" i="2"/>
  <c r="FA151" i="2"/>
  <c r="BO232" i="4"/>
  <c r="FE65" i="2"/>
  <c r="BM232" i="2"/>
  <c r="AL232" i="4"/>
  <c r="CD233" i="2"/>
  <c r="HE234" i="4"/>
  <c r="IR189" i="4"/>
  <c r="Z232" i="2"/>
  <c r="IW109" i="4"/>
  <c r="FD177" i="2"/>
  <c r="IW20" i="4"/>
  <c r="AV230" i="2"/>
  <c r="HQ234" i="4"/>
  <c r="FB124" i="2"/>
  <c r="FC104" i="2"/>
  <c r="FE181" i="2"/>
  <c r="EK234" i="2"/>
  <c r="IS138" i="4"/>
  <c r="HE231" i="4"/>
  <c r="FD130" i="2"/>
  <c r="FE144" i="2"/>
  <c r="IP196" i="4"/>
  <c r="DF234" i="4"/>
  <c r="DX232" i="2"/>
  <c r="FA152" i="2"/>
  <c r="IV35" i="4"/>
  <c r="CF233" i="4"/>
  <c r="EY232" i="2"/>
  <c r="L234" i="2"/>
  <c r="IU74" i="4"/>
  <c r="DY232" i="2"/>
  <c r="IW164" i="4"/>
  <c r="FD234" i="4"/>
  <c r="IT162" i="4"/>
  <c r="IS54" i="4"/>
  <c r="IV197" i="4"/>
  <c r="CD231" i="2"/>
  <c r="FE57" i="2"/>
  <c r="IV98" i="4"/>
  <c r="K231" i="2"/>
  <c r="BB234" i="2"/>
  <c r="CO231" i="2"/>
  <c r="DN232" i="2"/>
  <c r="FD147" i="2"/>
  <c r="IP58" i="4"/>
  <c r="IR59" i="4"/>
  <c r="GY233" i="4"/>
  <c r="FZ230" i="4"/>
  <c r="EH230" i="2"/>
  <c r="EP234" i="4"/>
  <c r="IQ63" i="4"/>
  <c r="AW232" i="4"/>
  <c r="FE22" i="2"/>
  <c r="IV194" i="4"/>
  <c r="IU214" i="4"/>
  <c r="IQ193" i="4"/>
  <c r="FD154" i="2"/>
  <c r="IS133" i="4"/>
  <c r="BG232" i="4"/>
  <c r="FB150" i="2"/>
  <c r="AE232" i="4"/>
  <c r="AL233" i="2"/>
  <c r="FA107" i="2"/>
  <c r="FA178" i="2"/>
  <c r="CV232" i="2"/>
  <c r="IT229" i="4"/>
  <c r="IR91" i="4"/>
  <c r="AX232" i="4"/>
  <c r="FA224" i="2"/>
  <c r="IW103" i="4"/>
  <c r="ER230" i="4"/>
  <c r="IV79" i="4"/>
  <c r="IQ222" i="4"/>
  <c r="CK231" i="2"/>
  <c r="IV7" i="4"/>
  <c r="FD133" i="2"/>
  <c r="CK231" i="4"/>
  <c r="O233" i="2"/>
  <c r="FP231" i="4"/>
  <c r="FD45" i="2"/>
  <c r="IT46" i="4"/>
  <c r="IR186" i="4"/>
  <c r="CU234" i="2"/>
  <c r="II231" i="4"/>
  <c r="DL231" i="4"/>
  <c r="FF233" i="4"/>
  <c r="IW41" i="4"/>
  <c r="X231" i="4"/>
  <c r="IU25" i="4"/>
  <c r="IW70" i="4"/>
  <c r="FA76" i="2"/>
  <c r="CF234" i="4"/>
  <c r="DC232" i="2"/>
  <c r="EC234" i="2"/>
  <c r="IV58" i="4"/>
  <c r="IR168" i="4"/>
  <c r="EG234" i="2"/>
  <c r="O232" i="4"/>
  <c r="DG230" i="2"/>
  <c r="DL232" i="2"/>
  <c r="IW187" i="4"/>
  <c r="BG232" i="2"/>
  <c r="AM234" i="2"/>
  <c r="FZ233" i="4"/>
  <c r="FG233" i="4"/>
  <c r="DB234" i="4"/>
  <c r="EB233" i="4"/>
  <c r="IU41" i="4"/>
  <c r="IW14" i="4"/>
  <c r="HC230" i="4"/>
  <c r="ES233" i="2"/>
  <c r="HH234" i="4"/>
  <c r="FD179" i="2"/>
  <c r="IU35" i="4"/>
  <c r="FD196" i="2"/>
  <c r="CE232" i="4"/>
  <c r="AS231" i="4"/>
  <c r="FE179" i="2"/>
  <c r="FC138" i="2"/>
  <c r="AA230" i="2"/>
  <c r="IR154" i="4"/>
  <c r="GK231" i="4"/>
  <c r="IS149" i="4"/>
  <c r="IP213" i="4"/>
  <c r="CD232" i="2"/>
  <c r="CG233" i="2"/>
  <c r="IS29" i="4"/>
  <c r="IF231" i="4"/>
  <c r="AQ230" i="2"/>
  <c r="BA230" i="2"/>
  <c r="DU230" i="2"/>
  <c r="CQ232" i="2"/>
  <c r="IP174" i="4"/>
  <c r="FW234" i="4"/>
  <c r="IO234" i="4"/>
  <c r="FB176" i="2"/>
  <c r="IP136" i="4"/>
  <c r="IU177" i="4"/>
  <c r="GS232" i="4"/>
  <c r="FD36" i="2"/>
  <c r="DB234" i="2"/>
  <c r="FE124" i="2"/>
  <c r="IT63" i="4"/>
  <c r="IV77" i="4"/>
  <c r="HV231" i="4"/>
  <c r="DW230" i="4"/>
  <c r="FA228" i="2"/>
  <c r="FC216" i="2"/>
  <c r="EV234" i="4"/>
  <c r="DY233" i="2"/>
  <c r="IP72" i="4"/>
  <c r="DH230" i="2"/>
  <c r="IT224" i="4"/>
  <c r="IV144" i="4"/>
  <c r="IT171" i="4"/>
  <c r="FA191" i="2"/>
  <c r="BW231" i="4"/>
  <c r="IW116" i="4"/>
  <c r="FE157" i="2"/>
  <c r="DS233" i="2"/>
  <c r="AZ233" i="4"/>
  <c r="IU120" i="4"/>
  <c r="IR228" i="4"/>
  <c r="IS182" i="4"/>
  <c r="FC128" i="2"/>
  <c r="CS232" i="2"/>
  <c r="EZ230" i="2"/>
  <c r="IH234" i="4"/>
  <c r="IU139" i="4"/>
  <c r="GD234" i="4"/>
  <c r="IU69" i="4"/>
  <c r="CL230" i="4"/>
  <c r="AO232" i="2"/>
  <c r="DK233" i="2"/>
  <c r="EK232" i="4"/>
  <c r="IT137" i="4"/>
  <c r="BY234" i="2"/>
  <c r="CI234" i="4"/>
  <c r="AO230" i="4"/>
  <c r="O230" i="2"/>
  <c r="IV13" i="4"/>
  <c r="AK232" i="2"/>
  <c r="FB224" i="2"/>
  <c r="IP211" i="4"/>
  <c r="BQ230" i="2"/>
  <c r="CA232" i="2"/>
  <c r="IP42" i="4"/>
  <c r="AB233" i="2"/>
  <c r="EV230" i="2"/>
  <c r="DL233" i="2"/>
  <c r="GH232" i="4"/>
  <c r="HZ232" i="4"/>
  <c r="FC88" i="2"/>
  <c r="BF231" i="4"/>
  <c r="Y232" i="2"/>
  <c r="IS199" i="4"/>
  <c r="FB194" i="2"/>
  <c r="IS108" i="4"/>
  <c r="IT38" i="4"/>
  <c r="CV234" i="4"/>
  <c r="FE73" i="2"/>
  <c r="FC38" i="2"/>
  <c r="FT233" i="4"/>
  <c r="CX231" i="2"/>
  <c r="IV88" i="4"/>
  <c r="FB144" i="2"/>
  <c r="FA32" i="2"/>
  <c r="IQ86" i="4"/>
  <c r="FU232" i="4"/>
  <c r="FA66" i="2"/>
  <c r="IQ15" i="4"/>
  <c r="IR159" i="4"/>
  <c r="FD165" i="2"/>
  <c r="FD112" i="2"/>
  <c r="IS63" i="4"/>
  <c r="BZ230" i="2"/>
  <c r="IS78" i="4"/>
  <c r="EP230" i="2"/>
  <c r="IT139" i="4"/>
  <c r="IV27" i="4"/>
  <c r="IW204" i="4"/>
  <c r="BR234" i="2"/>
  <c r="EU233" i="4"/>
  <c r="FE174" i="2"/>
  <c r="HM234" i="4"/>
  <c r="GH234" i="4"/>
  <c r="CJ234" i="4"/>
  <c r="IV202" i="4"/>
  <c r="IT138" i="4"/>
  <c r="IP94" i="4"/>
  <c r="FA86" i="2"/>
  <c r="EW233" i="4"/>
  <c r="HL231" i="4"/>
  <c r="FD198" i="2"/>
  <c r="AK234" i="2"/>
  <c r="IT211" i="4"/>
  <c r="FB61" i="2"/>
  <c r="EA234" i="2"/>
  <c r="IP167" i="4"/>
  <c r="IK232" i="4"/>
  <c r="B230" i="2"/>
  <c r="FC129" i="2"/>
  <c r="FB119" i="2"/>
  <c r="CT231" i="4"/>
  <c r="CA230" i="2"/>
  <c r="DU231" i="2"/>
  <c r="CJ230" i="2"/>
  <c r="IW58" i="4"/>
  <c r="DR232" i="4"/>
  <c r="DK230" i="2"/>
  <c r="DD232" i="4"/>
  <c r="IW149" i="4"/>
  <c r="CH234" i="2"/>
  <c r="FE186" i="2"/>
  <c r="BT230" i="2"/>
  <c r="EL230" i="2"/>
  <c r="IT147" i="4"/>
  <c r="EW230" i="2"/>
  <c r="GK233" i="4"/>
  <c r="FC91" i="2"/>
  <c r="IT220" i="4"/>
  <c r="FE177" i="2"/>
  <c r="FB138" i="2"/>
  <c r="FT230" i="4"/>
  <c r="FE191" i="2"/>
  <c r="BP233" i="4"/>
  <c r="CU233" i="4"/>
  <c r="AL231" i="2"/>
  <c r="EX230" i="4"/>
  <c r="BO231" i="2"/>
  <c r="EY234" i="4"/>
  <c r="BX234" i="2"/>
  <c r="FE123" i="2"/>
  <c r="FD212" i="2"/>
  <c r="II230" i="4"/>
  <c r="CG232" i="4"/>
  <c r="FC27" i="2"/>
  <c r="IR88" i="4"/>
  <c r="FE231" i="2" l="1" a="1"/>
  <c r="FE231" i="2" s="1"/>
  <c r="FE232" i="2" a="1"/>
  <c r="FE232" i="2" s="1"/>
  <c r="FE233" i="2" a="1"/>
  <c r="FE233" i="2" s="1"/>
  <c r="FE230" i="2" a="1"/>
  <c r="FE230" i="2" s="1"/>
  <c r="FE234" i="2" a="1"/>
  <c r="FE234" i="2" s="1"/>
  <c r="IV232" i="4" a="1"/>
  <c r="IV232" i="4" s="1"/>
  <c r="IV231" i="4" a="1"/>
  <c r="IV231" i="4" s="1"/>
  <c r="IV234" i="4" a="1"/>
  <c r="IV234" i="4" s="1"/>
  <c r="IV230" i="4" a="1"/>
  <c r="IV230" i="4" s="1"/>
  <c r="IV233" i="4" a="1"/>
  <c r="IV233" i="4" s="1"/>
  <c r="IW234" i="4" a="1"/>
  <c r="IW234" i="4" s="1"/>
  <c r="IW231" i="4" a="1"/>
  <c r="IW231" i="4" s="1"/>
  <c r="IW230" i="4" a="1"/>
  <c r="IW230" i="4" s="1"/>
  <c r="IW233" i="4" a="1"/>
  <c r="IW233" i="4" s="1"/>
  <c r="IW232" i="4" a="1"/>
  <c r="IW232" i="4" s="1"/>
  <c r="FA231" i="2" a="1"/>
  <c r="FA231" i="2" s="1"/>
  <c r="FA230" i="2" a="1"/>
  <c r="FA230" i="2" s="1"/>
  <c r="FA232" i="2" a="1"/>
  <c r="FA232" i="2" s="1"/>
  <c r="FA233" i="2" a="1"/>
  <c r="FA233" i="2" s="1"/>
  <c r="FA234" i="2" a="1"/>
  <c r="FA234" i="2" s="1"/>
  <c r="FD230" i="2" a="1"/>
  <c r="FD230" i="2" s="1"/>
  <c r="FD233" i="2" a="1"/>
  <c r="FD233" i="2" s="1"/>
  <c r="FD234" i="2" a="1"/>
  <c r="FD234" i="2" s="1"/>
  <c r="FD232" i="2" a="1"/>
  <c r="FD232" i="2" s="1"/>
  <c r="FD231" i="2" a="1"/>
  <c r="FD231" i="2" s="1"/>
  <c r="IU232" i="4" a="1"/>
  <c r="IU232" i="4" s="1"/>
  <c r="IU234" i="4" a="1"/>
  <c r="IU234" i="4" s="1"/>
  <c r="IU233" i="4" a="1"/>
  <c r="IU233" i="4" s="1"/>
  <c r="IU230" i="4" a="1"/>
  <c r="IU230" i="4" s="1"/>
  <c r="IU231" i="4" a="1"/>
  <c r="IU231" i="4" s="1"/>
  <c r="IR233" i="4" a="1"/>
  <c r="IR233" i="4" s="1"/>
  <c r="IR234" i="4" a="1"/>
  <c r="IR234" i="4" s="1"/>
  <c r="IR231" i="4" a="1"/>
  <c r="IR231" i="4" s="1"/>
  <c r="IR230" i="4" a="1"/>
  <c r="IR230" i="4" s="1"/>
  <c r="IR232" i="4" a="1"/>
  <c r="IR232" i="4" s="1"/>
  <c r="IP232" i="4" a="1"/>
  <c r="IP232" i="4" s="1"/>
  <c r="IP230" i="4" a="1"/>
  <c r="IP230" i="4" s="1"/>
  <c r="IP233" i="4" a="1"/>
  <c r="IP233" i="4" s="1"/>
  <c r="IP231" i="4" a="1"/>
  <c r="IP231" i="4" s="1"/>
  <c r="IP234" i="4" a="1"/>
  <c r="IP234" i="4" s="1"/>
  <c r="FC233" i="2" a="1"/>
  <c r="FC233" i="2" s="1"/>
  <c r="FC230" i="2" a="1"/>
  <c r="FC230" i="2" s="1"/>
  <c r="FC232" i="2" a="1"/>
  <c r="FC232" i="2" s="1"/>
  <c r="FC231" i="2" a="1"/>
  <c r="FC231" i="2" s="1"/>
  <c r="FC234" i="2" a="1"/>
  <c r="FC234" i="2" s="1"/>
  <c r="IT231" i="4" a="1"/>
  <c r="IT231" i="4" s="1"/>
  <c r="IT233" i="4" a="1"/>
  <c r="IT233" i="4" s="1"/>
  <c r="IT230" i="4" a="1"/>
  <c r="IT230" i="4" s="1"/>
  <c r="IT232" i="4" a="1"/>
  <c r="IT232" i="4" s="1"/>
  <c r="IT234" i="4" a="1"/>
  <c r="IT234" i="4" s="1"/>
  <c r="IQ232" i="4" a="1"/>
  <c r="IQ232" i="4" s="1"/>
  <c r="IQ231" i="4" a="1"/>
  <c r="IQ231" i="4" s="1"/>
  <c r="IQ234" i="4" a="1"/>
  <c r="IQ234" i="4" s="1"/>
  <c r="IQ230" i="4" a="1"/>
  <c r="IQ230" i="4" s="1"/>
  <c r="IQ233" i="4" a="1"/>
  <c r="IQ233" i="4" s="1"/>
  <c r="FB231" i="2" a="1"/>
  <c r="FB231" i="2" s="1"/>
  <c r="FB232" i="2" a="1"/>
  <c r="FB232" i="2" s="1"/>
  <c r="FB230" i="2" a="1"/>
  <c r="FB230" i="2" s="1"/>
  <c r="FB234" i="2" a="1"/>
  <c r="FB234" i="2" s="1"/>
  <c r="FB233" i="2" a="1"/>
  <c r="FB233" i="2" s="1"/>
  <c r="IS233" i="4" a="1"/>
  <c r="IS233" i="4" s="1"/>
  <c r="IS231" i="4" a="1"/>
  <c r="IS231" i="4" s="1"/>
  <c r="IS234" i="4" a="1"/>
  <c r="IS234" i="4" s="1"/>
  <c r="IS230" i="4" a="1"/>
  <c r="IS230" i="4" s="1"/>
  <c r="IS232" i="4" a="1"/>
  <c r="IS23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<sst xmlns="http://schemas.openxmlformats.org/spreadsheetml/2006/main" count="2118" uniqueCount="260">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</sst>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opLeftCell="A131" zoomScaleNormal="100" workbookViewId="0">
      <pane xSplit="1" topLeftCell="DB1" activePane="topRight" state="frozen"/>
      <selection activeCell="A43" sqref="A43"/>
      <selection pane="topRight" activeCell="DM149" sqref="DM149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27" t="s">
        <v>229</v>
      </c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18" t="s">
        <v>232</v>
      </c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20"/>
      <c r="BY4" s="48" t="s">
        <v>197</v>
      </c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50"/>
      <c r="CX4" s="54" t="s">
        <v>198</v>
      </c>
      <c r="CY4" s="55"/>
      <c r="CZ4" s="55"/>
      <c r="DA4" s="55"/>
      <c r="DB4" s="55"/>
      <c r="DC4" s="55"/>
      <c r="DD4" s="55"/>
      <c r="DE4" s="55"/>
      <c r="DF4" s="55"/>
      <c r="DG4" s="55"/>
      <c r="DH4" s="55"/>
      <c r="DI4" s="55"/>
      <c r="DJ4" s="55"/>
      <c r="DK4" s="55"/>
      <c r="DL4" s="55"/>
      <c r="DM4" s="55"/>
      <c r="DN4" s="55"/>
      <c r="DO4" s="55"/>
      <c r="DP4" s="55"/>
      <c r="DQ4" s="55"/>
      <c r="DR4" s="55"/>
      <c r="DS4" s="55"/>
      <c r="DT4" s="55"/>
      <c r="DU4" s="55"/>
      <c r="DV4" s="56"/>
      <c r="DW4" s="51" t="s">
        <v>199</v>
      </c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3"/>
      <c r="EV4" s="32" t="s">
        <v>214</v>
      </c>
      <c r="EW4" s="33"/>
      <c r="EX4" s="33"/>
      <c r="EY4" s="33"/>
      <c r="EZ4" s="34"/>
      <c r="FA4" s="38" t="s">
        <v>215</v>
      </c>
      <c r="FB4" s="39"/>
      <c r="FC4" s="39"/>
      <c r="FD4" s="39"/>
      <c r="FE4" s="40"/>
    </row>
    <row r="5" spans="1:161" ht="13.5" x14ac:dyDescent="0.25">
      <c r="B5" s="31" t="s">
        <v>200</v>
      </c>
      <c r="C5" s="46"/>
      <c r="D5" s="46"/>
      <c r="E5" s="46"/>
      <c r="F5" s="46"/>
      <c r="G5" s="47" t="s">
        <v>201</v>
      </c>
      <c r="H5" s="47"/>
      <c r="I5" s="47"/>
      <c r="J5" s="47"/>
      <c r="K5" s="47"/>
      <c r="L5" s="31" t="s">
        <v>202</v>
      </c>
      <c r="M5" s="31"/>
      <c r="N5" s="31"/>
      <c r="O5" s="31"/>
      <c r="P5" s="31"/>
      <c r="Q5" s="47" t="s">
        <v>203</v>
      </c>
      <c r="R5" s="47"/>
      <c r="S5" s="47"/>
      <c r="T5" s="47"/>
      <c r="U5" s="47"/>
      <c r="V5" s="31" t="s">
        <v>205</v>
      </c>
      <c r="W5" s="31"/>
      <c r="X5" s="31"/>
      <c r="Y5" s="31"/>
      <c r="Z5" s="31"/>
      <c r="AA5" s="29" t="s">
        <v>200</v>
      </c>
      <c r="AB5" s="30"/>
      <c r="AC5" s="30"/>
      <c r="AD5" s="30"/>
      <c r="AE5" s="30"/>
      <c r="AF5" s="31" t="s">
        <v>201</v>
      </c>
      <c r="AG5" s="31"/>
      <c r="AH5" s="31"/>
      <c r="AI5" s="31"/>
      <c r="AJ5" s="31"/>
      <c r="AK5" s="29" t="s">
        <v>202</v>
      </c>
      <c r="AL5" s="29"/>
      <c r="AM5" s="29"/>
      <c r="AN5" s="29"/>
      <c r="AO5" s="29"/>
      <c r="AP5" s="31" t="s">
        <v>203</v>
      </c>
      <c r="AQ5" s="31"/>
      <c r="AR5" s="31"/>
      <c r="AS5" s="31"/>
      <c r="AT5" s="31"/>
      <c r="AU5" s="29" t="s">
        <v>205</v>
      </c>
      <c r="AV5" s="29"/>
      <c r="AW5" s="29"/>
      <c r="AX5" s="29"/>
      <c r="AY5" s="29"/>
      <c r="AZ5" s="21" t="s">
        <v>200</v>
      </c>
      <c r="BA5" s="22"/>
      <c r="BB5" s="22"/>
      <c r="BC5" s="22"/>
      <c r="BD5" s="23"/>
      <c r="BE5" s="24" t="s">
        <v>201</v>
      </c>
      <c r="BF5" s="25"/>
      <c r="BG5" s="25"/>
      <c r="BH5" s="25"/>
      <c r="BI5" s="26"/>
      <c r="BJ5" s="21" t="s">
        <v>202</v>
      </c>
      <c r="BK5" s="22"/>
      <c r="BL5" s="22"/>
      <c r="BM5" s="22"/>
      <c r="BN5" s="23"/>
      <c r="BO5" s="24" t="s">
        <v>203</v>
      </c>
      <c r="BP5" s="25"/>
      <c r="BQ5" s="25"/>
      <c r="BR5" s="25"/>
      <c r="BS5" s="26"/>
      <c r="BT5" s="21" t="s">
        <v>205</v>
      </c>
      <c r="BU5" s="22"/>
      <c r="BV5" s="22"/>
      <c r="BW5" s="22"/>
      <c r="BX5" s="23"/>
      <c r="BY5" s="24" t="s">
        <v>200</v>
      </c>
      <c r="BZ5" s="25"/>
      <c r="CA5" s="25"/>
      <c r="CB5" s="25"/>
      <c r="CC5" s="26"/>
      <c r="CD5" s="21" t="s">
        <v>201</v>
      </c>
      <c r="CE5" s="22"/>
      <c r="CF5" s="22"/>
      <c r="CG5" s="22"/>
      <c r="CH5" s="23"/>
      <c r="CI5" s="24" t="s">
        <v>202</v>
      </c>
      <c r="CJ5" s="25"/>
      <c r="CK5" s="25"/>
      <c r="CL5" s="25"/>
      <c r="CM5" s="26"/>
      <c r="CN5" s="21" t="s">
        <v>203</v>
      </c>
      <c r="CO5" s="22"/>
      <c r="CP5" s="22"/>
      <c r="CQ5" s="22"/>
      <c r="CR5" s="23"/>
      <c r="CS5" s="24" t="s">
        <v>205</v>
      </c>
      <c r="CT5" s="25"/>
      <c r="CU5" s="25"/>
      <c r="CV5" s="25"/>
      <c r="CW5" s="26"/>
      <c r="CX5" s="21" t="s">
        <v>200</v>
      </c>
      <c r="CY5" s="22"/>
      <c r="CZ5" s="22"/>
      <c r="DA5" s="22"/>
      <c r="DB5" s="23"/>
      <c r="DC5" s="24" t="s">
        <v>201</v>
      </c>
      <c r="DD5" s="25"/>
      <c r="DE5" s="25"/>
      <c r="DF5" s="25"/>
      <c r="DG5" s="26"/>
      <c r="DH5" s="21" t="s">
        <v>202</v>
      </c>
      <c r="DI5" s="22"/>
      <c r="DJ5" s="22"/>
      <c r="DK5" s="22"/>
      <c r="DL5" s="23"/>
      <c r="DM5" s="24" t="s">
        <v>203</v>
      </c>
      <c r="DN5" s="25"/>
      <c r="DO5" s="25"/>
      <c r="DP5" s="25"/>
      <c r="DQ5" s="26"/>
      <c r="DR5" s="21" t="s">
        <v>205</v>
      </c>
      <c r="DS5" s="22"/>
      <c r="DT5" s="22"/>
      <c r="DU5" s="22"/>
      <c r="DV5" s="23"/>
      <c r="DW5" s="24" t="s">
        <v>200</v>
      </c>
      <c r="DX5" s="25"/>
      <c r="DY5" s="25"/>
      <c r="DZ5" s="25"/>
      <c r="EA5" s="26"/>
      <c r="EB5" s="21" t="s">
        <v>201</v>
      </c>
      <c r="EC5" s="22"/>
      <c r="ED5" s="22"/>
      <c r="EE5" s="22"/>
      <c r="EF5" s="23"/>
      <c r="EG5" s="24" t="s">
        <v>202</v>
      </c>
      <c r="EH5" s="25"/>
      <c r="EI5" s="25"/>
      <c r="EJ5" s="25"/>
      <c r="EK5" s="26"/>
      <c r="EL5" s="21" t="s">
        <v>203</v>
      </c>
      <c r="EM5" s="22"/>
      <c r="EN5" s="22"/>
      <c r="EO5" s="22"/>
      <c r="EP5" s="23"/>
      <c r="EQ5" s="24" t="s">
        <v>205</v>
      </c>
      <c r="ER5" s="25"/>
      <c r="ES5" s="25"/>
      <c r="ET5" s="25"/>
      <c r="EU5" s="26"/>
      <c r="EV5" s="35"/>
      <c r="EW5" s="36"/>
      <c r="EX5" s="36"/>
      <c r="EY5" s="36"/>
      <c r="EZ5" s="37"/>
      <c r="FA5" s="41"/>
      <c r="FB5" s="42"/>
      <c r="FC5" s="42"/>
      <c r="FD5" s="42"/>
      <c r="FE5" s="43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14">
        <v>0.64980000000000004</v>
      </c>
      <c r="AB7" s="14">
        <v>0.72499999999999998</v>
      </c>
      <c r="AC7" s="14">
        <v>0.38300000000000001</v>
      </c>
      <c r="AD7" s="14">
        <v>0.96309999999999996</v>
      </c>
      <c r="AE7" s="14">
        <v>0.18210000000000001</v>
      </c>
      <c r="AF7" s="4">
        <v>0.66110000000000002</v>
      </c>
      <c r="AG7" s="4">
        <v>0.74839999999999995</v>
      </c>
      <c r="AH7" s="4">
        <v>0.37290000000000001</v>
      </c>
      <c r="AI7" s="4">
        <v>0.95489999999999997</v>
      </c>
      <c r="AJ7" s="4">
        <v>0.27489999999999998</v>
      </c>
      <c r="AK7" s="14">
        <v>0.67630000000000001</v>
      </c>
      <c r="AL7" s="14">
        <v>0.7843</v>
      </c>
      <c r="AM7" s="14">
        <v>0.3488</v>
      </c>
      <c r="AN7" s="14">
        <v>0.94199999999999995</v>
      </c>
      <c r="AO7" s="14">
        <v>0.26600000000000001</v>
      </c>
      <c r="AP7" s="4">
        <v>0.70579999999999998</v>
      </c>
      <c r="AQ7" s="4">
        <v>0.85289999999999999</v>
      </c>
      <c r="AR7" s="4">
        <v>0.312</v>
      </c>
      <c r="AS7" s="4">
        <v>0.91459999999999997</v>
      </c>
      <c r="AT7" s="4">
        <v>0.16689999999999999</v>
      </c>
      <c r="AU7" s="14">
        <v>0.81899999999999995</v>
      </c>
      <c r="AV7" s="14">
        <v>1.1456</v>
      </c>
      <c r="AW7" s="14">
        <v>0.21959999999999999</v>
      </c>
      <c r="AX7" s="14">
        <v>0.80810000000000004</v>
      </c>
      <c r="AY7" s="14">
        <v>6.1600000000000002E-2</v>
      </c>
      <c r="AZ7" s="4">
        <v>0.65100000000000002</v>
      </c>
      <c r="BA7" s="4">
        <v>0.72689999999999999</v>
      </c>
      <c r="BB7" s="4">
        <v>0.36880000000000002</v>
      </c>
      <c r="BC7" s="4">
        <v>0.96289999999999998</v>
      </c>
      <c r="BD7" s="4">
        <v>0.14599999999999999</v>
      </c>
      <c r="BE7" s="5">
        <v>0.66169999999999995</v>
      </c>
      <c r="BF7" s="5">
        <v>0.75160000000000005</v>
      </c>
      <c r="BG7" s="5">
        <v>0.36909999999999998</v>
      </c>
      <c r="BH7" s="5">
        <v>0.95569999999999999</v>
      </c>
      <c r="BI7" s="5">
        <v>0.23280000000000001</v>
      </c>
      <c r="BJ7" s="4">
        <v>0.67769999999999997</v>
      </c>
      <c r="BK7" s="4">
        <v>0.78710000000000002</v>
      </c>
      <c r="BL7" s="4">
        <v>0.34839999999999999</v>
      </c>
      <c r="BM7" s="4">
        <v>0.94230000000000003</v>
      </c>
      <c r="BN7" s="4">
        <v>0.2258</v>
      </c>
      <c r="BO7" s="5">
        <v>0.70640000000000003</v>
      </c>
      <c r="BP7" s="5">
        <v>0.85660000000000003</v>
      </c>
      <c r="BQ7" s="5">
        <v>0.31109999999999999</v>
      </c>
      <c r="BR7" s="5">
        <v>0.91439999999999999</v>
      </c>
      <c r="BS7" s="5">
        <v>0.1593</v>
      </c>
      <c r="BT7" s="4">
        <v>0.81869999999999998</v>
      </c>
      <c r="BU7" s="4">
        <v>1.1477999999999999</v>
      </c>
      <c r="BV7" s="4">
        <v>0.22500000000000001</v>
      </c>
      <c r="BW7" s="4">
        <v>0.80820000000000003</v>
      </c>
      <c r="BX7" s="4">
        <v>6.9400000000000003E-2</v>
      </c>
      <c r="BY7" s="5">
        <v>0.64829999999999999</v>
      </c>
      <c r="BZ7" s="5">
        <v>0.72219999999999995</v>
      </c>
      <c r="CA7" s="5">
        <v>0.3871</v>
      </c>
      <c r="CB7" s="5">
        <v>0.96299999999999997</v>
      </c>
      <c r="CC7" s="5">
        <v>0.10680000000000001</v>
      </c>
      <c r="CD7" s="4">
        <v>0.66110000000000002</v>
      </c>
      <c r="CE7" s="4">
        <v>0.751</v>
      </c>
      <c r="CF7" s="4">
        <v>0.37</v>
      </c>
      <c r="CG7" s="4">
        <v>0.95530000000000004</v>
      </c>
      <c r="CH7" s="4">
        <v>0.13109999999999999</v>
      </c>
      <c r="CI7" s="5">
        <v>0.67700000000000005</v>
      </c>
      <c r="CJ7" s="5">
        <v>0.78580000000000005</v>
      </c>
      <c r="CK7" s="5">
        <v>0.34799999999999998</v>
      </c>
      <c r="CL7" s="5">
        <v>0.94259999999999999</v>
      </c>
      <c r="CM7" s="5">
        <v>0.1384</v>
      </c>
      <c r="CN7" s="4">
        <v>0.70569999999999999</v>
      </c>
      <c r="CO7" s="4">
        <v>0.85419999999999996</v>
      </c>
      <c r="CP7" s="4">
        <v>0.3135</v>
      </c>
      <c r="CQ7" s="4">
        <v>0.91459999999999997</v>
      </c>
      <c r="CR7" s="4">
        <v>8.6300000000000002E-2</v>
      </c>
      <c r="CS7" s="5">
        <v>0.81889999999999996</v>
      </c>
      <c r="CT7" s="5">
        <v>1.1476999999999999</v>
      </c>
      <c r="CU7" s="5">
        <v>0.22370000000000001</v>
      </c>
      <c r="CV7" s="5">
        <v>0.80830000000000002</v>
      </c>
      <c r="CW7" s="5">
        <v>4.8000000000000001E-2</v>
      </c>
      <c r="CX7" s="4">
        <v>0.65059999999999996</v>
      </c>
      <c r="CY7" s="4">
        <v>0.72689999999999999</v>
      </c>
      <c r="CZ7" s="4">
        <v>0.38</v>
      </c>
      <c r="DA7" s="4">
        <v>0.96240000000000003</v>
      </c>
      <c r="DB7" s="4">
        <v>0.114</v>
      </c>
      <c r="DC7" s="5">
        <v>0.66010000000000002</v>
      </c>
      <c r="DD7" s="5">
        <v>0.74770000000000003</v>
      </c>
      <c r="DE7" s="5">
        <v>0.3705</v>
      </c>
      <c r="DF7" s="5">
        <v>0.95499999999999996</v>
      </c>
      <c r="DG7" s="5">
        <v>0.1744</v>
      </c>
      <c r="DH7" s="4">
        <v>0.67649999999999999</v>
      </c>
      <c r="DI7" s="4">
        <v>0.78449999999999998</v>
      </c>
      <c r="DJ7" s="4">
        <v>0.35189999999999999</v>
      </c>
      <c r="DK7" s="4">
        <v>0.94179999999999997</v>
      </c>
      <c r="DL7" s="4">
        <v>0.12520000000000001</v>
      </c>
      <c r="DM7" s="5">
        <v>0.70620000000000005</v>
      </c>
      <c r="DN7" s="5">
        <v>0.85529999999999995</v>
      </c>
      <c r="DO7" s="5">
        <v>0.31140000000000001</v>
      </c>
      <c r="DP7" s="5">
        <v>0.91490000000000005</v>
      </c>
      <c r="DQ7" s="5">
        <v>0.1085</v>
      </c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0.67649999999999999</v>
      </c>
      <c r="EH7" s="5">
        <v>0.78490000000000004</v>
      </c>
      <c r="EI7" s="5">
        <v>0.35010000000000002</v>
      </c>
      <c r="EJ7" s="5">
        <v>0.94199999999999995</v>
      </c>
      <c r="EK7" s="5">
        <v>0.21879999999999999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0.69675200000000004</v>
      </c>
      <c r="EW7" s="4">
        <f t="shared" ref="EW7:EW70" si="1">AVERAGEIFS(B7:EU7,metrics.est,"MSE")</f>
        <v>0.83764800000000006</v>
      </c>
      <c r="EX7" s="4">
        <f t="shared" ref="EX7:EX70" si="2">AVERAGEIFS(B7:EU7,metrics.est,"R")</f>
        <v>0.33134399999999992</v>
      </c>
      <c r="EY7" s="4">
        <f t="shared" ref="EY7:EY70" si="3">AVERAGEIFS(B7:EU7,metrics.est,"Coverage")</f>
        <v>0.92206399999999977</v>
      </c>
      <c r="EZ7" s="4">
        <f t="shared" ref="EZ7:EZ70" si="4">AVERAGEIFS(B7:EU7,metrics.est,"Time")</f>
        <v>0.15994799999999998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k=20, r=0.1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k=20, r=0.1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r=0.1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k=5, r=0.1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k=20, r=0.9</v>
      </c>
    </row>
    <row r="8" spans="1:16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14">
        <v>0.67469999999999997</v>
      </c>
      <c r="AB8" s="14">
        <v>0.77780000000000005</v>
      </c>
      <c r="AC8" s="14">
        <v>0.3508</v>
      </c>
      <c r="AD8" s="14">
        <v>0.96299999999999997</v>
      </c>
      <c r="AE8" s="14">
        <v>0.2087</v>
      </c>
      <c r="AF8" s="4">
        <v>0.68140000000000001</v>
      </c>
      <c r="AG8" s="4">
        <v>0.79200000000000004</v>
      </c>
      <c r="AH8" s="4">
        <v>0.34710000000000002</v>
      </c>
      <c r="AI8" s="4">
        <v>0.95469999999999999</v>
      </c>
      <c r="AJ8" s="4">
        <v>0.29970000000000002</v>
      </c>
      <c r="AK8" s="14">
        <v>0.69020000000000004</v>
      </c>
      <c r="AL8" s="14">
        <v>0.81330000000000002</v>
      </c>
      <c r="AM8" s="14">
        <v>0.33129999999999998</v>
      </c>
      <c r="AN8" s="14">
        <v>0.9415</v>
      </c>
      <c r="AO8" s="14">
        <v>0.28460000000000002</v>
      </c>
      <c r="AP8" s="4">
        <v>0.70960000000000001</v>
      </c>
      <c r="AQ8" s="4">
        <v>0.85850000000000004</v>
      </c>
      <c r="AR8" s="4">
        <v>0.30719999999999997</v>
      </c>
      <c r="AS8" s="4">
        <v>0.91020000000000001</v>
      </c>
      <c r="AT8" s="4">
        <v>0.1706</v>
      </c>
      <c r="AU8" s="14">
        <v>0.79459999999999997</v>
      </c>
      <c r="AV8" s="14">
        <v>1.0757000000000001</v>
      </c>
      <c r="AW8" s="14">
        <v>0.2263</v>
      </c>
      <c r="AX8" s="14">
        <v>0.68010000000000004</v>
      </c>
      <c r="AY8" s="14">
        <v>6.2100000000000002E-2</v>
      </c>
      <c r="AZ8" s="4">
        <v>0.67530000000000001</v>
      </c>
      <c r="BA8" s="4">
        <v>0.77759999999999996</v>
      </c>
      <c r="BB8" s="4">
        <v>0.34339999999999998</v>
      </c>
      <c r="BC8" s="4">
        <v>0.96279999999999999</v>
      </c>
      <c r="BD8" s="4">
        <v>0.1721</v>
      </c>
      <c r="BE8" s="5">
        <v>0.68169999999999997</v>
      </c>
      <c r="BF8" s="5">
        <v>0.79449999999999998</v>
      </c>
      <c r="BG8" s="5">
        <v>0.34360000000000002</v>
      </c>
      <c r="BH8" s="5">
        <v>0.95550000000000002</v>
      </c>
      <c r="BI8" s="5">
        <v>0.25769999999999998</v>
      </c>
      <c r="BJ8" s="4">
        <v>0.69159999999999999</v>
      </c>
      <c r="BK8" s="4">
        <v>0.81589999999999996</v>
      </c>
      <c r="BL8" s="4">
        <v>0.33160000000000001</v>
      </c>
      <c r="BM8" s="4">
        <v>0.94169999999999998</v>
      </c>
      <c r="BN8" s="4">
        <v>0.2382</v>
      </c>
      <c r="BO8" s="5">
        <v>0.71050000000000002</v>
      </c>
      <c r="BP8" s="5">
        <v>0.86270000000000002</v>
      </c>
      <c r="BQ8" s="5">
        <v>0.30690000000000001</v>
      </c>
      <c r="BR8" s="5">
        <v>0.91</v>
      </c>
      <c r="BS8" s="5">
        <v>0.161</v>
      </c>
      <c r="BT8" s="4">
        <v>0.79369999999999996</v>
      </c>
      <c r="BU8" s="4">
        <v>1.0765</v>
      </c>
      <c r="BV8" s="4">
        <v>0.2311</v>
      </c>
      <c r="BW8" s="4">
        <v>0.68020000000000003</v>
      </c>
      <c r="BX8" s="4">
        <v>6.8099999999999994E-2</v>
      </c>
      <c r="BY8" s="5">
        <v>0.67379999999999995</v>
      </c>
      <c r="BZ8" s="5">
        <v>0.77649999999999997</v>
      </c>
      <c r="CA8" s="5">
        <v>0.35560000000000003</v>
      </c>
      <c r="CB8" s="5">
        <v>0.96289999999999998</v>
      </c>
      <c r="CC8" s="5">
        <v>0.1114</v>
      </c>
      <c r="CD8" s="4">
        <v>0.68120000000000003</v>
      </c>
      <c r="CE8" s="4">
        <v>0.79410000000000003</v>
      </c>
      <c r="CF8" s="4">
        <v>0.34439999999999998</v>
      </c>
      <c r="CG8" s="4">
        <v>0.95520000000000005</v>
      </c>
      <c r="CH8" s="4">
        <v>0.1358</v>
      </c>
      <c r="CI8" s="5">
        <v>0.69069999999999998</v>
      </c>
      <c r="CJ8" s="5">
        <v>0.81440000000000001</v>
      </c>
      <c r="CK8" s="5">
        <v>0.33100000000000002</v>
      </c>
      <c r="CL8" s="5">
        <v>0.94199999999999995</v>
      </c>
      <c r="CM8" s="5">
        <v>0.14810000000000001</v>
      </c>
      <c r="CN8" s="4">
        <v>0.71020000000000005</v>
      </c>
      <c r="CO8" s="4">
        <v>0.86140000000000005</v>
      </c>
      <c r="CP8" s="4">
        <v>0.30859999999999999</v>
      </c>
      <c r="CQ8" s="4">
        <v>0.9103</v>
      </c>
      <c r="CR8" s="4">
        <v>8.4599999999999995E-2</v>
      </c>
      <c r="CS8" s="5">
        <v>0.79410000000000003</v>
      </c>
      <c r="CT8" s="5">
        <v>1.0762</v>
      </c>
      <c r="CU8" s="5">
        <v>0.22989999999999999</v>
      </c>
      <c r="CV8" s="5">
        <v>0.67959999999999998</v>
      </c>
      <c r="CW8" s="5">
        <v>5.0099999999999999E-2</v>
      </c>
      <c r="CX8" s="4">
        <v>0.6754</v>
      </c>
      <c r="CY8" s="4">
        <v>0.77990000000000004</v>
      </c>
      <c r="CZ8" s="4">
        <v>0.3493</v>
      </c>
      <c r="DA8" s="4">
        <v>0.96240000000000003</v>
      </c>
      <c r="DB8" s="4">
        <v>0.1222</v>
      </c>
      <c r="DC8" s="5">
        <v>0.68030000000000002</v>
      </c>
      <c r="DD8" s="5">
        <v>0.79110000000000003</v>
      </c>
      <c r="DE8" s="5">
        <v>0.34510000000000002</v>
      </c>
      <c r="DF8" s="5">
        <v>0.95489999999999997</v>
      </c>
      <c r="DG8" s="5">
        <v>0.17630000000000001</v>
      </c>
      <c r="DH8" s="4">
        <v>0.69010000000000005</v>
      </c>
      <c r="DI8" s="4">
        <v>0.81330000000000002</v>
      </c>
      <c r="DJ8" s="4">
        <v>0.33450000000000002</v>
      </c>
      <c r="DK8" s="4">
        <v>0.94120000000000004</v>
      </c>
      <c r="DL8" s="4">
        <v>0.12529999999999999</v>
      </c>
      <c r="DM8" s="5">
        <v>0.71040000000000003</v>
      </c>
      <c r="DN8" s="5">
        <v>0.86170000000000002</v>
      </c>
      <c r="DO8" s="5">
        <v>0.30740000000000001</v>
      </c>
      <c r="DP8" s="5">
        <v>0.91049999999999998</v>
      </c>
      <c r="DQ8" s="5">
        <v>0.1043</v>
      </c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0.69020000000000004</v>
      </c>
      <c r="EH8" s="5">
        <v>0.81379999999999997</v>
      </c>
      <c r="EI8" s="5">
        <v>0.33289999999999997</v>
      </c>
      <c r="EJ8" s="5">
        <v>0.94140000000000001</v>
      </c>
      <c r="EK8" s="5">
        <v>0.22739999999999999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0.7059359999999999</v>
      </c>
      <c r="EW8" s="4">
        <f t="shared" si="1"/>
        <v>0.85378399999999999</v>
      </c>
      <c r="EX8" s="4">
        <f t="shared" si="2"/>
        <v>0.31616800000000006</v>
      </c>
      <c r="EY8" s="4">
        <f t="shared" si="3"/>
        <v>0.90047599999999972</v>
      </c>
      <c r="EZ8" s="4">
        <f t="shared" si="4"/>
        <v>0.17005999999999999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k=20, r=0.1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k=20, r=0.1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k=20, r=0.1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k=5, r=0.1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k=20, r=0.9</v>
      </c>
    </row>
    <row r="9" spans="1:16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14">
        <v>0.66879999999999995</v>
      </c>
      <c r="AB9" s="14">
        <v>0.76160000000000005</v>
      </c>
      <c r="AC9" s="14">
        <v>0.36709999999999998</v>
      </c>
      <c r="AD9" s="14">
        <v>0.92910000000000004</v>
      </c>
      <c r="AE9" s="14">
        <v>0.26319999999999999</v>
      </c>
      <c r="AF9" s="4">
        <v>0.68020000000000003</v>
      </c>
      <c r="AG9" s="4">
        <v>0.78520000000000001</v>
      </c>
      <c r="AH9" s="4">
        <v>0.35099999999999998</v>
      </c>
      <c r="AI9" s="4">
        <v>0.91269999999999996</v>
      </c>
      <c r="AJ9" s="4">
        <v>0.36840000000000001</v>
      </c>
      <c r="AK9" s="14">
        <v>0.70120000000000005</v>
      </c>
      <c r="AL9" s="14">
        <v>0.83150000000000002</v>
      </c>
      <c r="AM9" s="14">
        <v>0.32719999999999999</v>
      </c>
      <c r="AN9" s="14">
        <v>0.88649999999999995</v>
      </c>
      <c r="AO9" s="14">
        <v>0.3463</v>
      </c>
      <c r="AP9" s="4">
        <v>0.74139999999999995</v>
      </c>
      <c r="AQ9" s="4">
        <v>0.92459999999999998</v>
      </c>
      <c r="AR9" s="4">
        <v>0.28889999999999999</v>
      </c>
      <c r="AS9" s="4">
        <v>0.83360000000000001</v>
      </c>
      <c r="AT9" s="4">
        <v>0.21210000000000001</v>
      </c>
      <c r="AU9" s="14">
        <v>0.83909999999999996</v>
      </c>
      <c r="AV9" s="14">
        <v>1.1859</v>
      </c>
      <c r="AW9" s="14">
        <v>0.18990000000000001</v>
      </c>
      <c r="AX9" s="14">
        <v>0.57530000000000003</v>
      </c>
      <c r="AY9" s="14">
        <v>7.0900000000000005E-2</v>
      </c>
      <c r="AZ9" s="4">
        <v>0.6704</v>
      </c>
      <c r="BA9" s="4">
        <v>0.76300000000000001</v>
      </c>
      <c r="BB9" s="4">
        <v>0.35589999999999999</v>
      </c>
      <c r="BC9" s="4">
        <v>0.92749999999999999</v>
      </c>
      <c r="BD9" s="4">
        <v>0.2203</v>
      </c>
      <c r="BE9" s="5">
        <v>0.67959999999999998</v>
      </c>
      <c r="BF9" s="5">
        <v>0.78600000000000003</v>
      </c>
      <c r="BG9" s="5">
        <v>0.34870000000000001</v>
      </c>
      <c r="BH9" s="5">
        <v>0.91320000000000001</v>
      </c>
      <c r="BI9" s="5">
        <v>0.317</v>
      </c>
      <c r="BJ9" s="4">
        <v>0.70279999999999998</v>
      </c>
      <c r="BK9" s="4">
        <v>0.83440000000000003</v>
      </c>
      <c r="BL9" s="4">
        <v>0.32629999999999998</v>
      </c>
      <c r="BM9" s="4">
        <v>0.88790000000000002</v>
      </c>
      <c r="BN9" s="4">
        <v>0.28789999999999999</v>
      </c>
      <c r="BO9" s="5">
        <v>0.74270000000000003</v>
      </c>
      <c r="BP9" s="5">
        <v>0.92789999999999995</v>
      </c>
      <c r="BQ9" s="5">
        <v>0.29020000000000001</v>
      </c>
      <c r="BR9" s="5">
        <v>0.83489999999999998</v>
      </c>
      <c r="BS9" s="5">
        <v>0.19389999999999999</v>
      </c>
      <c r="BT9" s="4">
        <v>0.83809999999999996</v>
      </c>
      <c r="BU9" s="4">
        <v>1.1834</v>
      </c>
      <c r="BV9" s="4">
        <v>0.19620000000000001</v>
      </c>
      <c r="BW9" s="4">
        <v>0.57440000000000002</v>
      </c>
      <c r="BX9" s="4">
        <v>7.5800000000000006E-2</v>
      </c>
      <c r="BY9" s="5">
        <v>0.66779999999999995</v>
      </c>
      <c r="BZ9" s="5">
        <v>0.75990000000000002</v>
      </c>
      <c r="CA9" s="5">
        <v>0.36530000000000001</v>
      </c>
      <c r="CB9" s="5">
        <v>0.92830000000000001</v>
      </c>
      <c r="CC9" s="5">
        <v>0.1426</v>
      </c>
      <c r="CD9" s="4">
        <v>0.67920000000000003</v>
      </c>
      <c r="CE9" s="4">
        <v>0.78559999999999997</v>
      </c>
      <c r="CF9" s="4">
        <v>0.34910000000000002</v>
      </c>
      <c r="CG9" s="4">
        <v>0.91239999999999999</v>
      </c>
      <c r="CH9" s="4">
        <v>0.1832</v>
      </c>
      <c r="CI9" s="5">
        <v>0.70189999999999997</v>
      </c>
      <c r="CJ9" s="5">
        <v>0.83320000000000005</v>
      </c>
      <c r="CK9" s="5">
        <v>0.32719999999999999</v>
      </c>
      <c r="CL9" s="5">
        <v>0.8881</v>
      </c>
      <c r="CM9" s="5">
        <v>0.18590000000000001</v>
      </c>
      <c r="CN9" s="4">
        <v>0.74260000000000004</v>
      </c>
      <c r="CO9" s="4">
        <v>0.92730000000000001</v>
      </c>
      <c r="CP9" s="4">
        <v>0.2878</v>
      </c>
      <c r="CQ9" s="4">
        <v>0.83499999999999996</v>
      </c>
      <c r="CR9" s="4">
        <v>0.106</v>
      </c>
      <c r="CS9" s="5">
        <v>0.83889999999999998</v>
      </c>
      <c r="CT9" s="5">
        <v>1.1850000000000001</v>
      </c>
      <c r="CU9" s="5">
        <v>0.19550000000000001</v>
      </c>
      <c r="CV9" s="5">
        <v>0.57430000000000003</v>
      </c>
      <c r="CW9" s="5">
        <v>5.57E-2</v>
      </c>
      <c r="CX9" s="4">
        <v>0.66949999999999998</v>
      </c>
      <c r="CY9" s="4">
        <v>0.76339999999999997</v>
      </c>
      <c r="CZ9" s="4">
        <v>0.35830000000000001</v>
      </c>
      <c r="DA9" s="4">
        <v>0.92759999999999998</v>
      </c>
      <c r="DB9" s="4">
        <v>0.15609999999999999</v>
      </c>
      <c r="DC9" s="5">
        <v>0.67900000000000005</v>
      </c>
      <c r="DD9" s="5">
        <v>0.78359999999999996</v>
      </c>
      <c r="DE9" s="5">
        <v>0.35149999999999998</v>
      </c>
      <c r="DF9" s="5">
        <v>0.91320000000000001</v>
      </c>
      <c r="DG9" s="5">
        <v>0.2228</v>
      </c>
      <c r="DH9" s="4">
        <v>0.70150000000000001</v>
      </c>
      <c r="DI9" s="4">
        <v>0.83240000000000003</v>
      </c>
      <c r="DJ9" s="4">
        <v>0.33</v>
      </c>
      <c r="DK9" s="4">
        <v>0.88719999999999999</v>
      </c>
      <c r="DL9" s="4">
        <v>0.16339999999999999</v>
      </c>
      <c r="DM9" s="5">
        <v>0.74260000000000004</v>
      </c>
      <c r="DN9" s="5">
        <v>0.92749999999999999</v>
      </c>
      <c r="DO9" s="5">
        <v>0.28939999999999999</v>
      </c>
      <c r="DP9" s="5">
        <v>0.83509999999999995</v>
      </c>
      <c r="DQ9" s="5">
        <v>0.13220000000000001</v>
      </c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0.70140000000000002</v>
      </c>
      <c r="EH9" s="5">
        <v>0.83230000000000004</v>
      </c>
      <c r="EI9" s="5">
        <v>0.32950000000000002</v>
      </c>
      <c r="EJ9" s="5">
        <v>0.88770000000000004</v>
      </c>
      <c r="EK9" s="5">
        <v>0.2898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0.72065599999999985</v>
      </c>
      <c r="EW9" s="4">
        <f t="shared" si="1"/>
        <v>0.88370799999999994</v>
      </c>
      <c r="EX9" s="4">
        <f t="shared" si="2"/>
        <v>0.30943999999999999</v>
      </c>
      <c r="EY9" s="4">
        <f t="shared" si="3"/>
        <v>0.84029199999999993</v>
      </c>
      <c r="EZ9" s="4">
        <f t="shared" si="4"/>
        <v>0.21353200000000006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k=20, r=0.1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r=0.1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k=10, r=0.1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k=5, r=0.1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k=20, r=0.9</v>
      </c>
    </row>
    <row r="10" spans="1:16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14">
        <v>0.66739999999999999</v>
      </c>
      <c r="AB10" s="14">
        <v>0.76149999999999995</v>
      </c>
      <c r="AC10" s="14">
        <v>0.35160000000000002</v>
      </c>
      <c r="AD10" s="14">
        <v>0.96299999999999997</v>
      </c>
      <c r="AE10" s="14">
        <v>0.2011</v>
      </c>
      <c r="AF10" s="4">
        <v>0.67490000000000006</v>
      </c>
      <c r="AG10" s="4">
        <v>0.7772</v>
      </c>
      <c r="AH10" s="4">
        <v>0.34870000000000001</v>
      </c>
      <c r="AI10" s="4">
        <v>0.95469999999999999</v>
      </c>
      <c r="AJ10" s="4">
        <v>0.2984</v>
      </c>
      <c r="AK10" s="14">
        <v>0.68540000000000001</v>
      </c>
      <c r="AL10" s="14">
        <v>0.80279999999999996</v>
      </c>
      <c r="AM10" s="14">
        <v>0.3327</v>
      </c>
      <c r="AN10" s="14">
        <v>0.9415</v>
      </c>
      <c r="AO10" s="14">
        <v>0.28460000000000002</v>
      </c>
      <c r="AP10" s="4">
        <v>0.70740000000000003</v>
      </c>
      <c r="AQ10" s="4">
        <v>0.85340000000000005</v>
      </c>
      <c r="AR10" s="4">
        <v>0.30769999999999997</v>
      </c>
      <c r="AS10" s="4">
        <v>0.91020000000000001</v>
      </c>
      <c r="AT10" s="4">
        <v>0.16200000000000001</v>
      </c>
      <c r="AU10" s="14">
        <v>0.79339999999999999</v>
      </c>
      <c r="AV10" s="14">
        <v>1.073</v>
      </c>
      <c r="AW10" s="14">
        <v>0.22489999999999999</v>
      </c>
      <c r="AX10" s="14">
        <v>0.68010000000000004</v>
      </c>
      <c r="AY10" s="14">
        <v>5.9700000000000003E-2</v>
      </c>
      <c r="AZ10" s="4">
        <v>0.66779999999999995</v>
      </c>
      <c r="BA10" s="4">
        <v>0.76100000000000001</v>
      </c>
      <c r="BB10" s="4">
        <v>0.34439999999999998</v>
      </c>
      <c r="BC10" s="4">
        <v>0.96279999999999999</v>
      </c>
      <c r="BD10" s="4">
        <v>0.1759</v>
      </c>
      <c r="BE10" s="5">
        <v>0.67500000000000004</v>
      </c>
      <c r="BF10" s="5">
        <v>0.77959999999999996</v>
      </c>
      <c r="BG10" s="5">
        <v>0.34520000000000001</v>
      </c>
      <c r="BH10" s="5">
        <v>0.95550000000000002</v>
      </c>
      <c r="BI10" s="5">
        <v>0.25559999999999999</v>
      </c>
      <c r="BJ10" s="4">
        <v>0.68689999999999996</v>
      </c>
      <c r="BK10" s="4">
        <v>0.8054</v>
      </c>
      <c r="BL10" s="4">
        <v>0.33260000000000001</v>
      </c>
      <c r="BM10" s="4">
        <v>0.94169999999999998</v>
      </c>
      <c r="BN10" s="4">
        <v>0.2354</v>
      </c>
      <c r="BO10" s="5">
        <v>0.70840000000000003</v>
      </c>
      <c r="BP10" s="5">
        <v>0.85770000000000002</v>
      </c>
      <c r="BQ10" s="5">
        <v>0.30730000000000002</v>
      </c>
      <c r="BR10" s="5">
        <v>0.91</v>
      </c>
      <c r="BS10" s="5">
        <v>0.15840000000000001</v>
      </c>
      <c r="BT10" s="4">
        <v>0.79269999999999996</v>
      </c>
      <c r="BU10" s="4">
        <v>1.0737000000000001</v>
      </c>
      <c r="BV10" s="4">
        <v>0.23050000000000001</v>
      </c>
      <c r="BW10" s="4">
        <v>0.68020000000000003</v>
      </c>
      <c r="BX10" s="4">
        <v>6.9099999999999995E-2</v>
      </c>
      <c r="BY10" s="5">
        <v>0.66590000000000005</v>
      </c>
      <c r="BZ10" s="5">
        <v>0.7591</v>
      </c>
      <c r="CA10" s="5">
        <v>0.35780000000000001</v>
      </c>
      <c r="CB10" s="5">
        <v>0.96289999999999998</v>
      </c>
      <c r="CC10" s="5">
        <v>0.1101</v>
      </c>
      <c r="CD10" s="4">
        <v>0.67469999999999997</v>
      </c>
      <c r="CE10" s="4">
        <v>0.77949999999999997</v>
      </c>
      <c r="CF10" s="4">
        <v>0.3458</v>
      </c>
      <c r="CG10" s="4">
        <v>0.95520000000000005</v>
      </c>
      <c r="CH10" s="4">
        <v>0.1346</v>
      </c>
      <c r="CI10" s="5">
        <v>0.68620000000000003</v>
      </c>
      <c r="CJ10" s="5">
        <v>0.80430000000000001</v>
      </c>
      <c r="CK10" s="5">
        <v>0.3322</v>
      </c>
      <c r="CL10" s="5">
        <v>0.94199999999999995</v>
      </c>
      <c r="CM10" s="5">
        <v>0.1489</v>
      </c>
      <c r="CN10" s="4">
        <v>0.70809999999999995</v>
      </c>
      <c r="CO10" s="4">
        <v>0.85650000000000004</v>
      </c>
      <c r="CP10" s="4">
        <v>0.30880000000000002</v>
      </c>
      <c r="CQ10" s="4">
        <v>0.9103</v>
      </c>
      <c r="CR10" s="4">
        <v>8.4500000000000006E-2</v>
      </c>
      <c r="CS10" s="5">
        <v>0.79310000000000003</v>
      </c>
      <c r="CT10" s="5">
        <v>1.0739000000000001</v>
      </c>
      <c r="CU10" s="5">
        <v>0.22889999999999999</v>
      </c>
      <c r="CV10" s="5">
        <v>0.67959999999999998</v>
      </c>
      <c r="CW10" s="5">
        <v>5.4300000000000001E-2</v>
      </c>
      <c r="CX10" s="4">
        <v>0.66790000000000005</v>
      </c>
      <c r="CY10" s="4">
        <v>0.76329999999999998</v>
      </c>
      <c r="CZ10" s="4">
        <v>0.35099999999999998</v>
      </c>
      <c r="DA10" s="4">
        <v>0.96240000000000003</v>
      </c>
      <c r="DB10" s="4">
        <v>0.122</v>
      </c>
      <c r="DC10" s="5">
        <v>0.67390000000000005</v>
      </c>
      <c r="DD10" s="5">
        <v>0.77659999999999996</v>
      </c>
      <c r="DE10" s="5">
        <v>0.34670000000000001</v>
      </c>
      <c r="DF10" s="5">
        <v>0.95489999999999997</v>
      </c>
      <c r="DG10" s="5">
        <v>0.17610000000000001</v>
      </c>
      <c r="DH10" s="4">
        <v>0.68559999999999999</v>
      </c>
      <c r="DI10" s="4">
        <v>0.80310000000000004</v>
      </c>
      <c r="DJ10" s="4">
        <v>0.33560000000000001</v>
      </c>
      <c r="DK10" s="4">
        <v>0.94120000000000004</v>
      </c>
      <c r="DL10" s="4">
        <v>0.124</v>
      </c>
      <c r="DM10" s="5">
        <v>0.70830000000000004</v>
      </c>
      <c r="DN10" s="5">
        <v>0.85670000000000002</v>
      </c>
      <c r="DO10" s="5">
        <v>0.30790000000000001</v>
      </c>
      <c r="DP10" s="5">
        <v>0.91049999999999998</v>
      </c>
      <c r="DQ10" s="5">
        <v>0.1051</v>
      </c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0.70209583333333336</v>
      </c>
      <c r="EW10" s="4">
        <f t="shared" si="1"/>
        <v>0.84530833333333322</v>
      </c>
      <c r="EX10" s="4">
        <f t="shared" si="2"/>
        <v>0.31629166666666669</v>
      </c>
      <c r="EY10" s="4">
        <f t="shared" si="3"/>
        <v>0.89877083333333296</v>
      </c>
      <c r="EZ10" s="4">
        <f t="shared" si="4"/>
        <v>0.16942083333333327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k=20, r=0.1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k=20, r=0.1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k=20, r=0.1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k=5, r=0.1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k=20, r=0.9</v>
      </c>
    </row>
    <row r="11" spans="1:16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14">
        <v>0.64510000000000001</v>
      </c>
      <c r="AB11" s="14">
        <v>0.70760000000000001</v>
      </c>
      <c r="AC11" s="14">
        <v>0.29959999999999998</v>
      </c>
      <c r="AD11" s="14">
        <v>0.96299999999999997</v>
      </c>
      <c r="AE11" s="14">
        <v>0.21360000000000001</v>
      </c>
      <c r="AF11" s="4">
        <v>0.64229999999999998</v>
      </c>
      <c r="AG11" s="4">
        <v>0.69779999999999998</v>
      </c>
      <c r="AH11" s="4">
        <v>0.2868</v>
      </c>
      <c r="AI11" s="4">
        <v>0.9546</v>
      </c>
      <c r="AJ11" s="4">
        <v>0.3</v>
      </c>
      <c r="AK11" s="14">
        <v>0.63970000000000005</v>
      </c>
      <c r="AL11" s="14">
        <v>0.69130000000000003</v>
      </c>
      <c r="AM11" s="14">
        <v>0.25259999999999999</v>
      </c>
      <c r="AN11" s="14">
        <v>0.94079999999999997</v>
      </c>
      <c r="AO11" s="14">
        <v>0.28310000000000002</v>
      </c>
      <c r="AP11" s="4">
        <v>0.68669999999999998</v>
      </c>
      <c r="AQ11" s="4">
        <v>0.80079999999999996</v>
      </c>
      <c r="AR11" s="4">
        <v>0.15290000000000001</v>
      </c>
      <c r="AS11" s="4">
        <v>0.90649999999999997</v>
      </c>
      <c r="AT11" s="4">
        <v>0.16739999999999999</v>
      </c>
      <c r="AU11" s="14">
        <v>0.93020000000000003</v>
      </c>
      <c r="AV11" s="14">
        <v>1.4535</v>
      </c>
      <c r="AW11" s="14">
        <v>0.1215</v>
      </c>
      <c r="AX11" s="14">
        <v>0.62419999999999998</v>
      </c>
      <c r="AY11" s="14">
        <v>6.0699999999999997E-2</v>
      </c>
      <c r="AZ11" s="4">
        <v>0.64449999999999996</v>
      </c>
      <c r="BA11" s="4">
        <v>0.70569999999999999</v>
      </c>
      <c r="BB11" s="4">
        <v>0.28599999999999998</v>
      </c>
      <c r="BC11" s="4">
        <v>0.9627</v>
      </c>
      <c r="BD11" s="4">
        <v>0.182</v>
      </c>
      <c r="BE11" s="5">
        <v>0.64139999999999997</v>
      </c>
      <c r="BF11" s="5">
        <v>0.69869999999999999</v>
      </c>
      <c r="BG11" s="5">
        <v>0.28149999999999997</v>
      </c>
      <c r="BH11" s="5">
        <v>0.95530000000000004</v>
      </c>
      <c r="BI11" s="5">
        <v>0.25440000000000002</v>
      </c>
      <c r="BJ11" s="4">
        <v>0.64359999999999995</v>
      </c>
      <c r="BK11" s="4">
        <v>0.7</v>
      </c>
      <c r="BL11" s="4">
        <v>0.24479999999999999</v>
      </c>
      <c r="BM11" s="4">
        <v>0.94120000000000004</v>
      </c>
      <c r="BN11" s="4">
        <v>0.2319</v>
      </c>
      <c r="BO11" s="5">
        <v>0.68969999999999998</v>
      </c>
      <c r="BP11" s="5">
        <v>0.80559999999999998</v>
      </c>
      <c r="BQ11" s="5">
        <v>0.1457</v>
      </c>
      <c r="BR11" s="5">
        <v>0.90649999999999997</v>
      </c>
      <c r="BS11" s="5">
        <v>0.15840000000000001</v>
      </c>
      <c r="BT11" s="4">
        <v>0.93169999999999997</v>
      </c>
      <c r="BU11" s="4">
        <v>1.4656</v>
      </c>
      <c r="BV11" s="4">
        <v>0.1101</v>
      </c>
      <c r="BW11" s="4">
        <v>0.62480000000000002</v>
      </c>
      <c r="BX11" s="4">
        <v>6.6600000000000006E-2</v>
      </c>
      <c r="BY11" s="5">
        <v>0.64229999999999998</v>
      </c>
      <c r="BZ11" s="5">
        <v>0.70189999999999997</v>
      </c>
      <c r="CA11" s="5">
        <v>0.2989</v>
      </c>
      <c r="CB11" s="5">
        <v>0.96279999999999999</v>
      </c>
      <c r="CC11" s="5">
        <v>0.1134</v>
      </c>
      <c r="CD11" s="4">
        <v>0.64170000000000005</v>
      </c>
      <c r="CE11" s="4">
        <v>0.69989999999999997</v>
      </c>
      <c r="CF11" s="4">
        <v>0.28939999999999999</v>
      </c>
      <c r="CG11" s="4">
        <v>0.95499999999999996</v>
      </c>
      <c r="CH11" s="4">
        <v>0.14249999999999999</v>
      </c>
      <c r="CI11" s="5">
        <v>0.6411</v>
      </c>
      <c r="CJ11" s="5">
        <v>0.69540000000000002</v>
      </c>
      <c r="CK11" s="5">
        <v>0.2399</v>
      </c>
      <c r="CL11" s="5">
        <v>0.94140000000000001</v>
      </c>
      <c r="CM11" s="5">
        <v>0.14530000000000001</v>
      </c>
      <c r="CN11" s="4">
        <v>0.69010000000000005</v>
      </c>
      <c r="CO11" s="4">
        <v>0.80810000000000004</v>
      </c>
      <c r="CP11" s="4">
        <v>0.1459</v>
      </c>
      <c r="CQ11" s="4">
        <v>0.90690000000000004</v>
      </c>
      <c r="CR11" s="4">
        <v>8.6499999999999994E-2</v>
      </c>
      <c r="CS11" s="5">
        <v>0.93330000000000002</v>
      </c>
      <c r="CT11" s="5">
        <v>1.4730000000000001</v>
      </c>
      <c r="CU11" s="5">
        <v>0.1275</v>
      </c>
      <c r="CV11" s="5">
        <v>0.62329999999999997</v>
      </c>
      <c r="CW11" s="5">
        <v>5.3100000000000001E-2</v>
      </c>
      <c r="CX11" s="4">
        <v>0.64549999999999996</v>
      </c>
      <c r="CY11" s="4">
        <v>0.70799999999999996</v>
      </c>
      <c r="CZ11" s="4">
        <v>0.29149999999999998</v>
      </c>
      <c r="DA11" s="4">
        <v>0.96230000000000004</v>
      </c>
      <c r="DB11" s="4">
        <v>0.1265</v>
      </c>
      <c r="DC11" s="5">
        <v>0.64129999999999998</v>
      </c>
      <c r="DD11" s="5">
        <v>0.69679999999999997</v>
      </c>
      <c r="DE11" s="5">
        <v>0.29089999999999999</v>
      </c>
      <c r="DF11" s="5">
        <v>0.95469999999999999</v>
      </c>
      <c r="DG11" s="5">
        <v>0.17960000000000001</v>
      </c>
      <c r="DH11" s="4">
        <v>0.64119999999999999</v>
      </c>
      <c r="DI11" s="4">
        <v>0.69589999999999996</v>
      </c>
      <c r="DJ11" s="4">
        <v>0.24079999999999999</v>
      </c>
      <c r="DK11" s="4">
        <v>0.94059999999999999</v>
      </c>
      <c r="DL11" s="4">
        <v>0.12620000000000001</v>
      </c>
      <c r="DM11" s="5">
        <v>0.68940000000000001</v>
      </c>
      <c r="DN11" s="5">
        <v>0.80520000000000003</v>
      </c>
      <c r="DO11" s="5">
        <v>0.1512</v>
      </c>
      <c r="DP11" s="5">
        <v>0.90700000000000003</v>
      </c>
      <c r="DQ11" s="5">
        <v>0.10349999999999999</v>
      </c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0.70055416666666659</v>
      </c>
      <c r="EW11" s="4">
        <f t="shared" si="1"/>
        <v>0.84887499999999994</v>
      </c>
      <c r="EX11" s="4">
        <f t="shared" si="2"/>
        <v>0.22242916666666671</v>
      </c>
      <c r="EY11" s="4">
        <f t="shared" si="3"/>
        <v>0.88858749999999997</v>
      </c>
      <c r="EZ11" s="4">
        <f t="shared" si="4"/>
        <v>0.17110416666666672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k=10,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k=10,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r=0.1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k=5, r=0.1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k=20, r=0.9</v>
      </c>
    </row>
    <row r="12" spans="1:16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14">
        <v>0.66120000000000001</v>
      </c>
      <c r="AB12" s="14">
        <v>0.74629999999999996</v>
      </c>
      <c r="AC12" s="14">
        <v>0.38109999999999999</v>
      </c>
      <c r="AD12" s="14">
        <v>0.96299999999999997</v>
      </c>
      <c r="AE12" s="14">
        <v>0.20569999999999999</v>
      </c>
      <c r="AF12" s="4">
        <v>0.66739999999999999</v>
      </c>
      <c r="AG12" s="4">
        <v>0.75990000000000002</v>
      </c>
      <c r="AH12" s="4">
        <v>0.374</v>
      </c>
      <c r="AI12" s="4">
        <v>0.95469999999999999</v>
      </c>
      <c r="AJ12" s="4">
        <v>0.28100000000000003</v>
      </c>
      <c r="AK12" s="14">
        <v>0.67889999999999995</v>
      </c>
      <c r="AL12" s="14">
        <v>0.78859999999999997</v>
      </c>
      <c r="AM12" s="14">
        <v>0.34870000000000001</v>
      </c>
      <c r="AN12" s="14">
        <v>0.9415</v>
      </c>
      <c r="AO12" s="14">
        <v>0.26340000000000002</v>
      </c>
      <c r="AP12" s="4">
        <v>0.70589999999999997</v>
      </c>
      <c r="AQ12" s="4">
        <v>0.85189999999999999</v>
      </c>
      <c r="AR12" s="4">
        <v>0.30990000000000001</v>
      </c>
      <c r="AS12" s="4">
        <v>0.91020000000000001</v>
      </c>
      <c r="AT12" s="4">
        <v>0.1678</v>
      </c>
      <c r="AU12" s="14">
        <v>0.80700000000000005</v>
      </c>
      <c r="AV12" s="14">
        <v>1.1107</v>
      </c>
      <c r="AW12" s="14">
        <v>0.21859999999999999</v>
      </c>
      <c r="AX12" s="14">
        <v>0.68010000000000004</v>
      </c>
      <c r="AY12" s="14">
        <v>5.8200000000000002E-2</v>
      </c>
      <c r="AZ12" s="4">
        <v>0.66069999999999995</v>
      </c>
      <c r="BA12" s="4">
        <v>0.74390000000000001</v>
      </c>
      <c r="BB12" s="4">
        <v>0.37119999999999997</v>
      </c>
      <c r="BC12" s="4">
        <v>0.96279999999999999</v>
      </c>
      <c r="BD12" s="4">
        <v>0.17280000000000001</v>
      </c>
      <c r="BE12" s="5">
        <v>0.66779999999999995</v>
      </c>
      <c r="BF12" s="5">
        <v>0.76219999999999999</v>
      </c>
      <c r="BG12" s="5">
        <v>0.37009999999999998</v>
      </c>
      <c r="BH12" s="5">
        <v>0.95550000000000002</v>
      </c>
      <c r="BI12" s="5">
        <v>0.25530000000000003</v>
      </c>
      <c r="BJ12" s="4">
        <v>0.6804</v>
      </c>
      <c r="BK12" s="4">
        <v>0.79169999999999996</v>
      </c>
      <c r="BL12" s="4">
        <v>0.34860000000000002</v>
      </c>
      <c r="BM12" s="4">
        <v>0.94169999999999998</v>
      </c>
      <c r="BN12" s="4">
        <v>0.2349</v>
      </c>
      <c r="BO12" s="5">
        <v>0.70679999999999998</v>
      </c>
      <c r="BP12" s="5">
        <v>0.85550000000000004</v>
      </c>
      <c r="BQ12" s="5">
        <v>0.31009999999999999</v>
      </c>
      <c r="BR12" s="5">
        <v>0.91</v>
      </c>
      <c r="BS12" s="5">
        <v>0.15770000000000001</v>
      </c>
      <c r="BT12" s="4">
        <v>0.80720000000000003</v>
      </c>
      <c r="BU12" s="4">
        <v>1.1138999999999999</v>
      </c>
      <c r="BV12" s="4">
        <v>0.2228</v>
      </c>
      <c r="BW12" s="4">
        <v>0.68020000000000003</v>
      </c>
      <c r="BX12" s="4">
        <v>6.4600000000000005E-2</v>
      </c>
      <c r="BY12" s="5">
        <v>0.65859999999999996</v>
      </c>
      <c r="BZ12" s="5">
        <v>0.74139999999999995</v>
      </c>
      <c r="CA12" s="5">
        <v>0.38719999999999999</v>
      </c>
      <c r="CB12" s="5">
        <v>0.96289999999999998</v>
      </c>
      <c r="CC12" s="5">
        <v>0.1113</v>
      </c>
      <c r="CD12" s="4">
        <v>0.66769999999999996</v>
      </c>
      <c r="CE12" s="4">
        <v>0.76280000000000003</v>
      </c>
      <c r="CF12" s="4">
        <v>0.3705</v>
      </c>
      <c r="CG12" s="4">
        <v>0.95520000000000005</v>
      </c>
      <c r="CH12" s="4">
        <v>0.13350000000000001</v>
      </c>
      <c r="CI12" s="5">
        <v>0.68</v>
      </c>
      <c r="CJ12" s="5">
        <v>0.79059999999999997</v>
      </c>
      <c r="CK12" s="5">
        <v>0.34970000000000001</v>
      </c>
      <c r="CL12" s="5">
        <v>0.94199999999999995</v>
      </c>
      <c r="CM12" s="5">
        <v>0.14710000000000001</v>
      </c>
      <c r="CN12" s="4">
        <v>0.70679999999999998</v>
      </c>
      <c r="CO12" s="4">
        <v>0.85560000000000003</v>
      </c>
      <c r="CP12" s="4">
        <v>0.3105</v>
      </c>
      <c r="CQ12" s="4">
        <v>0.9103</v>
      </c>
      <c r="CR12" s="4">
        <v>8.5199999999999998E-2</v>
      </c>
      <c r="CS12" s="5">
        <v>0.80649999999999999</v>
      </c>
      <c r="CT12" s="5">
        <v>1.1106</v>
      </c>
      <c r="CU12" s="5">
        <v>0.2215</v>
      </c>
      <c r="CV12" s="5">
        <v>0.67959999999999998</v>
      </c>
      <c r="CW12" s="5">
        <v>4.58E-2</v>
      </c>
      <c r="CX12" s="4">
        <v>0.66139999999999999</v>
      </c>
      <c r="CY12" s="4">
        <v>0.747</v>
      </c>
      <c r="CZ12" s="4">
        <v>0.38019999999999998</v>
      </c>
      <c r="DA12" s="4">
        <v>0.96240000000000003</v>
      </c>
      <c r="DB12" s="4">
        <v>0.12189999999999999</v>
      </c>
      <c r="DC12" s="5">
        <v>0.66649999999999998</v>
      </c>
      <c r="DD12" s="5">
        <v>0.75939999999999996</v>
      </c>
      <c r="DE12" s="5">
        <v>0.37059999999999998</v>
      </c>
      <c r="DF12" s="5">
        <v>0.95489999999999997</v>
      </c>
      <c r="DG12" s="5">
        <v>0.1782</v>
      </c>
      <c r="DH12" s="4">
        <v>0.67930000000000001</v>
      </c>
      <c r="DI12" s="4">
        <v>0.78910000000000002</v>
      </c>
      <c r="DJ12" s="4">
        <v>0.35199999999999998</v>
      </c>
      <c r="DK12" s="4">
        <v>0.94120000000000004</v>
      </c>
      <c r="DL12" s="4">
        <v>0.1255</v>
      </c>
      <c r="DM12" s="5">
        <v>0.70669999999999999</v>
      </c>
      <c r="DN12" s="5">
        <v>0.85509999999999997</v>
      </c>
      <c r="DO12" s="5">
        <v>0.31059999999999999</v>
      </c>
      <c r="DP12" s="5">
        <v>0.91049999999999998</v>
      </c>
      <c r="DQ12" s="5">
        <v>0.10539999999999999</v>
      </c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0.69980000000000009</v>
      </c>
      <c r="EW12" s="4">
        <f t="shared" si="1"/>
        <v>0.8413708333333334</v>
      </c>
      <c r="EX12" s="4">
        <f t="shared" si="2"/>
        <v>0.33007500000000006</v>
      </c>
      <c r="EY12" s="4">
        <f t="shared" si="3"/>
        <v>0.89877083333333296</v>
      </c>
      <c r="EZ12" s="4">
        <f t="shared" si="4"/>
        <v>0.16818333333333335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k=20, r=0.1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k=20, r=0.1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r=0.1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k=5, r=0.1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k=20, r=0.9</v>
      </c>
    </row>
    <row r="13" spans="1:16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14">
        <v>0.66520000000000001</v>
      </c>
      <c r="AB13" s="14">
        <v>0.75449999999999995</v>
      </c>
      <c r="AC13" s="14">
        <v>0.376</v>
      </c>
      <c r="AD13" s="14">
        <v>0.96299999999999997</v>
      </c>
      <c r="AE13" s="14">
        <v>0.20300000000000001</v>
      </c>
      <c r="AF13" s="4">
        <v>0.67130000000000001</v>
      </c>
      <c r="AG13" s="4">
        <v>0.76819999999999999</v>
      </c>
      <c r="AH13" s="4">
        <v>0.36980000000000002</v>
      </c>
      <c r="AI13" s="4">
        <v>0.95469999999999999</v>
      </c>
      <c r="AJ13" s="4">
        <v>0.25090000000000001</v>
      </c>
      <c r="AK13" s="14">
        <v>0.68149999999999999</v>
      </c>
      <c r="AL13" s="14">
        <v>0.79410000000000003</v>
      </c>
      <c r="AM13" s="14">
        <v>0.34849999999999998</v>
      </c>
      <c r="AN13" s="14">
        <v>0.9415</v>
      </c>
      <c r="AO13" s="14">
        <v>0.2465</v>
      </c>
      <c r="AP13" s="4">
        <v>0.70630000000000004</v>
      </c>
      <c r="AQ13" s="4">
        <v>0.85119999999999996</v>
      </c>
      <c r="AR13" s="4">
        <v>0.31519999999999998</v>
      </c>
      <c r="AS13" s="4">
        <v>0.91020000000000001</v>
      </c>
      <c r="AT13" s="4">
        <v>0.17510000000000001</v>
      </c>
      <c r="AU13" s="14">
        <v>0.79859999999999998</v>
      </c>
      <c r="AV13" s="14">
        <v>1.0871999999999999</v>
      </c>
      <c r="AW13" s="14">
        <v>0.22339999999999999</v>
      </c>
      <c r="AX13" s="14">
        <v>0.68010000000000004</v>
      </c>
      <c r="AY13" s="14">
        <v>5.9299999999999999E-2</v>
      </c>
      <c r="AZ13" s="4">
        <v>0.66510000000000002</v>
      </c>
      <c r="BA13" s="4">
        <v>0.75370000000000004</v>
      </c>
      <c r="BB13" s="4">
        <v>0.36620000000000003</v>
      </c>
      <c r="BC13" s="4">
        <v>0.96279999999999999</v>
      </c>
      <c r="BD13" s="4">
        <v>0.1701</v>
      </c>
      <c r="BE13" s="5">
        <v>0.67149999999999999</v>
      </c>
      <c r="BF13" s="5">
        <v>0.77010000000000001</v>
      </c>
      <c r="BG13" s="5">
        <v>0.36659999999999998</v>
      </c>
      <c r="BH13" s="5">
        <v>0.95550000000000002</v>
      </c>
      <c r="BI13" s="5">
        <v>0.2394</v>
      </c>
      <c r="BJ13" s="4">
        <v>0.68320000000000003</v>
      </c>
      <c r="BK13" s="4">
        <v>0.7974</v>
      </c>
      <c r="BL13" s="4">
        <v>0.34860000000000002</v>
      </c>
      <c r="BM13" s="4">
        <v>0.94169999999999998</v>
      </c>
      <c r="BN13" s="4">
        <v>0.22989999999999999</v>
      </c>
      <c r="BO13" s="5">
        <v>0.70709999999999995</v>
      </c>
      <c r="BP13" s="5">
        <v>0.85550000000000004</v>
      </c>
      <c r="BQ13" s="5">
        <v>0.31519999999999998</v>
      </c>
      <c r="BR13" s="5">
        <v>0.91</v>
      </c>
      <c r="BS13" s="5">
        <v>0.1575</v>
      </c>
      <c r="BT13" s="4">
        <v>0.79749999999999999</v>
      </c>
      <c r="BU13" s="4">
        <v>1.0869</v>
      </c>
      <c r="BV13" s="4">
        <v>0.2286</v>
      </c>
      <c r="BW13" s="4">
        <v>0.68020000000000003</v>
      </c>
      <c r="BX13" s="4">
        <v>6.7599999999999993E-2</v>
      </c>
      <c r="BY13" s="5">
        <v>0.66279999999999994</v>
      </c>
      <c r="BZ13" s="5">
        <v>0.75029999999999997</v>
      </c>
      <c r="CA13" s="5">
        <v>0.37990000000000002</v>
      </c>
      <c r="CB13" s="5">
        <v>0.96289999999999998</v>
      </c>
      <c r="CC13" s="5">
        <v>0.11020000000000001</v>
      </c>
      <c r="CD13" s="4">
        <v>0.67130000000000001</v>
      </c>
      <c r="CE13" s="4">
        <v>0.77070000000000005</v>
      </c>
      <c r="CF13" s="4">
        <v>0.36649999999999999</v>
      </c>
      <c r="CG13" s="4">
        <v>0.95520000000000005</v>
      </c>
      <c r="CH13" s="4">
        <v>0.13619999999999999</v>
      </c>
      <c r="CI13" s="5">
        <v>0.68269999999999997</v>
      </c>
      <c r="CJ13" s="5">
        <v>0.79630000000000001</v>
      </c>
      <c r="CK13" s="5">
        <v>0.34860000000000002</v>
      </c>
      <c r="CL13" s="5">
        <v>0.94199999999999995</v>
      </c>
      <c r="CM13" s="5">
        <v>0.14430000000000001</v>
      </c>
      <c r="CN13" s="4">
        <v>0.70679999999999998</v>
      </c>
      <c r="CO13" s="4">
        <v>0.85440000000000005</v>
      </c>
      <c r="CP13" s="4">
        <v>0.31619999999999998</v>
      </c>
      <c r="CQ13" s="4">
        <v>0.9103</v>
      </c>
      <c r="CR13" s="4">
        <v>8.4199999999999997E-2</v>
      </c>
      <c r="CS13" s="5">
        <v>0.79810000000000003</v>
      </c>
      <c r="CT13" s="5">
        <v>1.0874999999999999</v>
      </c>
      <c r="CU13" s="5">
        <v>0.2268</v>
      </c>
      <c r="CV13" s="5">
        <v>0.67959999999999998</v>
      </c>
      <c r="CW13" s="5">
        <v>4.7399999999999998E-2</v>
      </c>
      <c r="CX13" s="4">
        <v>0.66559999999999997</v>
      </c>
      <c r="CY13" s="4">
        <v>0.75609999999999999</v>
      </c>
      <c r="CZ13" s="4">
        <v>0.37409999999999999</v>
      </c>
      <c r="DA13" s="4">
        <v>0.96240000000000003</v>
      </c>
      <c r="DB13" s="4">
        <v>0.122</v>
      </c>
      <c r="DC13" s="5">
        <v>0.67020000000000002</v>
      </c>
      <c r="DD13" s="5">
        <v>0.76719999999999999</v>
      </c>
      <c r="DE13" s="5">
        <v>0.36709999999999998</v>
      </c>
      <c r="DF13" s="5">
        <v>0.95489999999999997</v>
      </c>
      <c r="DG13" s="5">
        <v>0.1769</v>
      </c>
      <c r="DH13" s="4">
        <v>0.68200000000000005</v>
      </c>
      <c r="DI13" s="4">
        <v>0.79479999999999995</v>
      </c>
      <c r="DJ13" s="4">
        <v>0.35149999999999998</v>
      </c>
      <c r="DK13" s="4">
        <v>0.94120000000000004</v>
      </c>
      <c r="DL13" s="4">
        <v>0.12540000000000001</v>
      </c>
      <c r="DM13" s="5">
        <v>0.70699999999999996</v>
      </c>
      <c r="DN13" s="5">
        <v>0.85440000000000005</v>
      </c>
      <c r="DO13" s="5">
        <v>0.31519999999999998</v>
      </c>
      <c r="DP13" s="5">
        <v>0.91049999999999998</v>
      </c>
      <c r="DQ13" s="5">
        <v>0.1033</v>
      </c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0.68220000000000003</v>
      </c>
      <c r="EH13" s="5">
        <v>0.7954</v>
      </c>
      <c r="EI13" s="5">
        <v>0.35020000000000001</v>
      </c>
      <c r="EJ13" s="5">
        <v>0.94140000000000001</v>
      </c>
      <c r="EK13" s="5">
        <v>0.2238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0.69986400000000004</v>
      </c>
      <c r="EW13" s="4">
        <f t="shared" si="1"/>
        <v>0.83999999999999975</v>
      </c>
      <c r="EX13" s="4">
        <f t="shared" si="2"/>
        <v>0.33073999999999998</v>
      </c>
      <c r="EY13" s="4">
        <f t="shared" si="3"/>
        <v>0.90047599999999972</v>
      </c>
      <c r="EZ13" s="4">
        <f t="shared" si="4"/>
        <v>0.16806399999999999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k=20, r=0.1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k=20, r=0.1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r=0.1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k=5, r=0.1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k=20, r=0.9</v>
      </c>
    </row>
    <row r="14" spans="1:16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14">
        <v>0.70079999999999998</v>
      </c>
      <c r="AB14" s="14">
        <v>0.83860000000000001</v>
      </c>
      <c r="AC14" s="14">
        <v>0.34039999999999998</v>
      </c>
      <c r="AD14" s="14">
        <v>0.96309999999999996</v>
      </c>
      <c r="AE14" s="14">
        <v>2.1147</v>
      </c>
      <c r="AF14" s="4">
        <v>0.70720000000000005</v>
      </c>
      <c r="AG14" s="4">
        <v>0.85450000000000004</v>
      </c>
      <c r="AH14" s="4">
        <v>0.33169999999999999</v>
      </c>
      <c r="AI14" s="4">
        <v>0.95489999999999997</v>
      </c>
      <c r="AJ14" s="4">
        <v>1.5730999999999999</v>
      </c>
      <c r="AK14" s="14">
        <v>0.71730000000000005</v>
      </c>
      <c r="AL14" s="14">
        <v>0.88190000000000002</v>
      </c>
      <c r="AM14" s="14">
        <v>0.31730000000000003</v>
      </c>
      <c r="AN14" s="14">
        <v>0.94199999999999995</v>
      </c>
      <c r="AO14" s="14">
        <v>0.95899999999999996</v>
      </c>
      <c r="AP14" s="4">
        <v>0.73839999999999995</v>
      </c>
      <c r="AQ14" s="4">
        <v>0.93669999999999998</v>
      </c>
      <c r="AR14" s="4">
        <v>0.29270000000000002</v>
      </c>
      <c r="AS14" s="4">
        <v>0.91459999999999997</v>
      </c>
      <c r="AT14" s="4">
        <v>0.53920000000000001</v>
      </c>
      <c r="AU14" s="14">
        <v>0.80069999999999997</v>
      </c>
      <c r="AV14" s="14">
        <v>1.1016999999999999</v>
      </c>
      <c r="AW14" s="14">
        <v>0.2334</v>
      </c>
      <c r="AX14" s="14">
        <v>0.80810000000000004</v>
      </c>
      <c r="AY14" s="14">
        <v>0.1072</v>
      </c>
      <c r="AZ14" s="4">
        <v>0.69910000000000005</v>
      </c>
      <c r="BA14" s="4">
        <v>0.83279999999999998</v>
      </c>
      <c r="BB14" s="4">
        <v>0.33150000000000002</v>
      </c>
      <c r="BC14" s="4">
        <v>0.96289999999999998</v>
      </c>
      <c r="BD14" s="4">
        <v>1.8847</v>
      </c>
      <c r="BE14" s="5">
        <v>0.70630000000000004</v>
      </c>
      <c r="BF14" s="5">
        <v>0.8528</v>
      </c>
      <c r="BG14" s="5">
        <v>0.32919999999999999</v>
      </c>
      <c r="BH14" s="5">
        <v>0.95569999999999999</v>
      </c>
      <c r="BI14" s="5">
        <v>1.4963</v>
      </c>
      <c r="BJ14" s="4">
        <v>0.71919999999999995</v>
      </c>
      <c r="BK14" s="4">
        <v>0.88670000000000004</v>
      </c>
      <c r="BL14" s="4">
        <v>0.3155</v>
      </c>
      <c r="BM14" s="4">
        <v>0.94230000000000003</v>
      </c>
      <c r="BN14" s="4">
        <v>0.9274</v>
      </c>
      <c r="BO14" s="5">
        <v>0.73939999999999995</v>
      </c>
      <c r="BP14" s="5">
        <v>0.93930000000000002</v>
      </c>
      <c r="BQ14" s="5">
        <v>0.29449999999999998</v>
      </c>
      <c r="BR14" s="5">
        <v>0.91439999999999999</v>
      </c>
      <c r="BS14" s="5">
        <v>0.4612</v>
      </c>
      <c r="BT14" s="4">
        <v>0.80279999999999996</v>
      </c>
      <c r="BU14" s="4">
        <v>1.1085</v>
      </c>
      <c r="BV14" s="4">
        <v>0.2364</v>
      </c>
      <c r="BW14" s="4">
        <v>0.80820000000000003</v>
      </c>
      <c r="BX14" s="4">
        <v>0.1061</v>
      </c>
      <c r="BY14" s="5">
        <v>0.69769999999999999</v>
      </c>
      <c r="BZ14" s="5">
        <v>0.83169999999999999</v>
      </c>
      <c r="CA14" s="5">
        <v>0.34510000000000002</v>
      </c>
      <c r="CB14" s="5">
        <v>0.96299999999999997</v>
      </c>
      <c r="CC14" s="5">
        <v>1.2823</v>
      </c>
      <c r="CD14" s="4">
        <v>0.70660000000000001</v>
      </c>
      <c r="CE14" s="4">
        <v>0.85489999999999999</v>
      </c>
      <c r="CF14" s="4">
        <v>0.33069999999999999</v>
      </c>
      <c r="CG14" s="4">
        <v>0.95530000000000004</v>
      </c>
      <c r="CH14" s="4">
        <v>0.96430000000000005</v>
      </c>
      <c r="CI14" s="5">
        <v>0.71840000000000004</v>
      </c>
      <c r="CJ14" s="5">
        <v>0.88400000000000001</v>
      </c>
      <c r="CK14" s="5">
        <v>0.31569999999999998</v>
      </c>
      <c r="CL14" s="5">
        <v>0.94259999999999999</v>
      </c>
      <c r="CM14" s="5">
        <v>0.63049999999999995</v>
      </c>
      <c r="CN14" s="4">
        <v>0.73919999999999997</v>
      </c>
      <c r="CO14" s="4">
        <v>0.93859999999999999</v>
      </c>
      <c r="CP14" s="4">
        <v>0.29530000000000001</v>
      </c>
      <c r="CQ14" s="4">
        <v>0.91459999999999997</v>
      </c>
      <c r="CR14" s="4">
        <v>0.27879999999999999</v>
      </c>
      <c r="CS14" s="5">
        <v>0.8024</v>
      </c>
      <c r="CT14" s="5">
        <v>1.1082000000000001</v>
      </c>
      <c r="CU14" s="5">
        <v>0.2366</v>
      </c>
      <c r="CV14" s="5">
        <v>0.80830000000000002</v>
      </c>
      <c r="CW14" s="5">
        <v>6.5100000000000005E-2</v>
      </c>
      <c r="CX14" s="4">
        <v>0.7006</v>
      </c>
      <c r="CY14" s="4">
        <v>0.83840000000000003</v>
      </c>
      <c r="CZ14" s="4">
        <v>0.33829999999999999</v>
      </c>
      <c r="DA14" s="4">
        <v>0.96240000000000003</v>
      </c>
      <c r="DB14" s="4">
        <v>1.4557</v>
      </c>
      <c r="DC14" s="5">
        <v>0.7056</v>
      </c>
      <c r="DD14" s="5">
        <v>0.85219999999999996</v>
      </c>
      <c r="DE14" s="5">
        <v>0.3296</v>
      </c>
      <c r="DF14" s="5">
        <v>0.95499999999999996</v>
      </c>
      <c r="DG14" s="5">
        <v>1.0697000000000001</v>
      </c>
      <c r="DH14" s="4">
        <v>0.71760000000000002</v>
      </c>
      <c r="DI14" s="4">
        <v>0.88290000000000002</v>
      </c>
      <c r="DJ14" s="4">
        <v>0.31859999999999999</v>
      </c>
      <c r="DK14" s="4">
        <v>0.94179999999999997</v>
      </c>
      <c r="DL14" s="4">
        <v>0.58550000000000002</v>
      </c>
      <c r="DM14" s="5">
        <v>0.73909999999999998</v>
      </c>
      <c r="DN14" s="5">
        <v>0.93820000000000003</v>
      </c>
      <c r="DO14" s="5">
        <v>0.29380000000000001</v>
      </c>
      <c r="DP14" s="5">
        <v>0.91490000000000005</v>
      </c>
      <c r="DQ14" s="5">
        <v>0.33789999999999998</v>
      </c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0.73005416666666678</v>
      </c>
      <c r="EW14" s="4">
        <f t="shared" si="1"/>
        <v>0.91547499999999982</v>
      </c>
      <c r="EX14" s="4">
        <f t="shared" si="2"/>
        <v>0.30520416666666672</v>
      </c>
      <c r="EY14" s="4">
        <f t="shared" si="3"/>
        <v>0.92123333333333302</v>
      </c>
      <c r="EZ14" s="4">
        <f t="shared" si="4"/>
        <v>0.94642500000000018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k=20, r=0.1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r=0.1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k=20, r=0.1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k=5, r=0.1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k=20, r=0.9</v>
      </c>
    </row>
    <row r="15" spans="1:16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14">
        <v>0.76629999999999998</v>
      </c>
      <c r="AB15" s="14">
        <v>1.0031000000000001</v>
      </c>
      <c r="AC15" s="14">
        <v>0.28949999999999998</v>
      </c>
      <c r="AD15" s="14">
        <v>0.96309999999999996</v>
      </c>
      <c r="AE15" s="14">
        <v>0.24460000000000001</v>
      </c>
      <c r="AF15" s="4">
        <v>0.78759999999999997</v>
      </c>
      <c r="AG15" s="4">
        <v>1.0564</v>
      </c>
      <c r="AH15" s="4">
        <v>0.28739999999999999</v>
      </c>
      <c r="AI15" s="4">
        <v>0.95489999999999997</v>
      </c>
      <c r="AJ15" s="4">
        <v>0.34760000000000002</v>
      </c>
      <c r="AK15" s="14">
        <v>0.82130000000000003</v>
      </c>
      <c r="AL15" s="14">
        <v>1.141</v>
      </c>
      <c r="AM15" s="14">
        <v>0.27460000000000001</v>
      </c>
      <c r="AN15" s="14">
        <v>0.94199999999999995</v>
      </c>
      <c r="AO15" s="14">
        <v>0.30559999999999998</v>
      </c>
      <c r="AP15" s="4">
        <v>0.87609999999999999</v>
      </c>
      <c r="AQ15" s="4">
        <v>1.2797000000000001</v>
      </c>
      <c r="AR15" s="4">
        <v>0.26679999999999998</v>
      </c>
      <c r="AS15" s="4">
        <v>0.91459999999999997</v>
      </c>
      <c r="AT15" s="4">
        <v>0.18770000000000001</v>
      </c>
      <c r="AU15" s="14">
        <v>0.92900000000000005</v>
      </c>
      <c r="AV15" s="14">
        <v>1.4232</v>
      </c>
      <c r="AW15" s="14">
        <v>0.24479999999999999</v>
      </c>
      <c r="AX15" s="14">
        <v>0.80810000000000004</v>
      </c>
      <c r="AY15" s="14">
        <v>7.3599999999999999E-2</v>
      </c>
      <c r="AZ15" s="4">
        <v>0.76570000000000005</v>
      </c>
      <c r="BA15" s="4">
        <v>0.99980000000000002</v>
      </c>
      <c r="BB15" s="4">
        <v>0.27510000000000001</v>
      </c>
      <c r="BC15" s="4">
        <v>0.96289999999999998</v>
      </c>
      <c r="BD15" s="4">
        <v>0.2233</v>
      </c>
      <c r="BE15" s="5">
        <v>0.78680000000000005</v>
      </c>
      <c r="BF15" s="5">
        <v>1.0542</v>
      </c>
      <c r="BG15" s="5">
        <v>0.2823</v>
      </c>
      <c r="BH15" s="5">
        <v>0.95569999999999999</v>
      </c>
      <c r="BI15" s="5">
        <v>0.32179999999999997</v>
      </c>
      <c r="BJ15" s="4">
        <v>0.82479999999999998</v>
      </c>
      <c r="BK15" s="4">
        <v>1.1494</v>
      </c>
      <c r="BL15" s="4">
        <v>0.27239999999999998</v>
      </c>
      <c r="BM15" s="4">
        <v>0.94230000000000003</v>
      </c>
      <c r="BN15" s="4">
        <v>0.29360000000000003</v>
      </c>
      <c r="BO15" s="5">
        <v>0.877</v>
      </c>
      <c r="BP15" s="5">
        <v>1.2822</v>
      </c>
      <c r="BQ15" s="5">
        <v>0.26590000000000003</v>
      </c>
      <c r="BR15" s="5">
        <v>0.91439999999999999</v>
      </c>
      <c r="BS15" s="5">
        <v>0.2011</v>
      </c>
      <c r="BT15" s="4">
        <v>0.93030000000000002</v>
      </c>
      <c r="BU15" s="4">
        <v>1.4285000000000001</v>
      </c>
      <c r="BV15" s="4">
        <v>0.24729999999999999</v>
      </c>
      <c r="BW15" s="4">
        <v>0.80820000000000003</v>
      </c>
      <c r="BX15" s="4">
        <v>7.7100000000000002E-2</v>
      </c>
      <c r="BY15" s="5">
        <v>0.76329999999999998</v>
      </c>
      <c r="BZ15" s="5">
        <v>0.99470000000000003</v>
      </c>
      <c r="CA15" s="5">
        <v>0.28649999999999998</v>
      </c>
      <c r="CB15" s="5">
        <v>0.96299999999999997</v>
      </c>
      <c r="CC15" s="5">
        <v>0.1537</v>
      </c>
      <c r="CD15" s="4">
        <v>0.78649999999999998</v>
      </c>
      <c r="CE15" s="4">
        <v>1.0543</v>
      </c>
      <c r="CF15" s="4">
        <v>0.28520000000000001</v>
      </c>
      <c r="CG15" s="4">
        <v>0.95530000000000004</v>
      </c>
      <c r="CH15" s="4">
        <v>0.1963</v>
      </c>
      <c r="CI15" s="5">
        <v>0.82379999999999998</v>
      </c>
      <c r="CJ15" s="5">
        <v>1.1456999999999999</v>
      </c>
      <c r="CK15" s="5">
        <v>0.27139999999999997</v>
      </c>
      <c r="CL15" s="5">
        <v>0.94259999999999999</v>
      </c>
      <c r="CM15" s="5">
        <v>0.18559999999999999</v>
      </c>
      <c r="CN15" s="4">
        <v>0.87570000000000003</v>
      </c>
      <c r="CO15" s="4">
        <v>1.2779</v>
      </c>
      <c r="CP15" s="4">
        <v>0.26840000000000003</v>
      </c>
      <c r="CQ15" s="4">
        <v>0.91459999999999997</v>
      </c>
      <c r="CR15" s="4">
        <v>0.11609999999999999</v>
      </c>
      <c r="CS15" s="5">
        <v>0.93049999999999999</v>
      </c>
      <c r="CT15" s="5">
        <v>1.4302999999999999</v>
      </c>
      <c r="CU15" s="5">
        <v>0.24779999999999999</v>
      </c>
      <c r="CV15" s="5">
        <v>0.80830000000000002</v>
      </c>
      <c r="CW15" s="5">
        <v>4.7300000000000002E-2</v>
      </c>
      <c r="CX15" s="4">
        <v>0.76659999999999995</v>
      </c>
      <c r="CY15" s="4">
        <v>1.0016</v>
      </c>
      <c r="CZ15" s="4">
        <v>0.2828</v>
      </c>
      <c r="DA15" s="4">
        <v>0.96240000000000003</v>
      </c>
      <c r="DB15" s="4">
        <v>0.20080000000000001</v>
      </c>
      <c r="DC15" s="5">
        <v>0.7863</v>
      </c>
      <c r="DD15" s="5">
        <v>1.0544</v>
      </c>
      <c r="DE15" s="5">
        <v>0.28489999999999999</v>
      </c>
      <c r="DF15" s="5">
        <v>0.95499999999999996</v>
      </c>
      <c r="DG15" s="5">
        <v>0.23580000000000001</v>
      </c>
      <c r="DH15" s="4">
        <v>0.82330000000000003</v>
      </c>
      <c r="DI15" s="4">
        <v>1.1456</v>
      </c>
      <c r="DJ15" s="4">
        <v>0.2747</v>
      </c>
      <c r="DK15" s="4">
        <v>0.94179999999999997</v>
      </c>
      <c r="DL15" s="4">
        <v>0.16089999999999999</v>
      </c>
      <c r="DM15" s="5">
        <v>0.87739999999999996</v>
      </c>
      <c r="DN15" s="5">
        <v>1.2828999999999999</v>
      </c>
      <c r="DO15" s="5">
        <v>0.26550000000000001</v>
      </c>
      <c r="DP15" s="5">
        <v>0.91490000000000005</v>
      </c>
      <c r="DQ15" s="5">
        <v>0.14330000000000001</v>
      </c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0.83226666666666682</v>
      </c>
      <c r="EW15" s="4">
        <f t="shared" si="1"/>
        <v>1.1703958333333335</v>
      </c>
      <c r="EX15" s="4">
        <f t="shared" si="2"/>
        <v>0.27150000000000002</v>
      </c>
      <c r="EY15" s="4">
        <f t="shared" si="3"/>
        <v>0.92123333333333302</v>
      </c>
      <c r="EZ15" s="4">
        <f t="shared" si="4"/>
        <v>0.21703750000000002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r=0.1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k=5, r=0.1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k=10, r=0.1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k=5, r=0.1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k=20, r=0.9</v>
      </c>
    </row>
    <row r="16" spans="1:16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14">
        <v>0.6764</v>
      </c>
      <c r="AB16" s="14">
        <v>0.78139999999999998</v>
      </c>
      <c r="AC16" s="14">
        <v>0.34499999999999997</v>
      </c>
      <c r="AD16" s="14">
        <v>0.96299999999999997</v>
      </c>
      <c r="AE16" s="14">
        <v>0.24199999999999999</v>
      </c>
      <c r="AF16" s="4">
        <v>0.68130000000000002</v>
      </c>
      <c r="AG16" s="4">
        <v>0.79110000000000003</v>
      </c>
      <c r="AH16" s="4">
        <v>0.3448</v>
      </c>
      <c r="AI16" s="4">
        <v>0.95469999999999999</v>
      </c>
      <c r="AJ16" s="4">
        <v>0.308</v>
      </c>
      <c r="AK16" s="14">
        <v>0.68910000000000005</v>
      </c>
      <c r="AL16" s="14">
        <v>0.81079999999999997</v>
      </c>
      <c r="AM16" s="14">
        <v>0.3306</v>
      </c>
      <c r="AN16" s="14">
        <v>0.9415</v>
      </c>
      <c r="AO16" s="14">
        <v>0.28220000000000001</v>
      </c>
      <c r="AP16" s="4">
        <v>0.70899999999999996</v>
      </c>
      <c r="AQ16" s="4">
        <v>0.85709999999999997</v>
      </c>
      <c r="AR16" s="4">
        <v>0.30709999999999998</v>
      </c>
      <c r="AS16" s="4">
        <v>0.91020000000000001</v>
      </c>
      <c r="AT16" s="4">
        <v>0.13550000000000001</v>
      </c>
      <c r="AU16" s="14">
        <v>0.79410000000000003</v>
      </c>
      <c r="AV16" s="14">
        <v>1.0746</v>
      </c>
      <c r="AW16" s="14">
        <v>0.2263</v>
      </c>
      <c r="AX16" s="14">
        <v>0.68010000000000004</v>
      </c>
      <c r="AY16" s="14">
        <v>6.4500000000000002E-2</v>
      </c>
      <c r="AZ16" s="4">
        <v>0.67730000000000001</v>
      </c>
      <c r="BA16" s="4">
        <v>0.78110000000000002</v>
      </c>
      <c r="BB16" s="4">
        <v>0.33750000000000002</v>
      </c>
      <c r="BC16" s="4">
        <v>0.96279999999999999</v>
      </c>
      <c r="BD16" s="4">
        <v>0.2354</v>
      </c>
      <c r="BE16" s="5">
        <v>0.68140000000000001</v>
      </c>
      <c r="BF16" s="5">
        <v>0.79339999999999999</v>
      </c>
      <c r="BG16" s="5">
        <v>0.3412</v>
      </c>
      <c r="BH16" s="5">
        <v>0.95550000000000002</v>
      </c>
      <c r="BI16" s="5">
        <v>0.30830000000000002</v>
      </c>
      <c r="BJ16" s="4">
        <v>0.69059999999999999</v>
      </c>
      <c r="BK16" s="4">
        <v>0.81340000000000001</v>
      </c>
      <c r="BL16" s="4">
        <v>0.33079999999999998</v>
      </c>
      <c r="BM16" s="4">
        <v>0.94169999999999998</v>
      </c>
      <c r="BN16" s="4">
        <v>0.25890000000000002</v>
      </c>
      <c r="BO16" s="5">
        <v>0.70979999999999999</v>
      </c>
      <c r="BP16" s="5">
        <v>0.86119999999999997</v>
      </c>
      <c r="BQ16" s="5">
        <v>0.30680000000000002</v>
      </c>
      <c r="BR16" s="5">
        <v>0.91</v>
      </c>
      <c r="BS16" s="5">
        <v>0.1701</v>
      </c>
      <c r="BT16" s="4">
        <v>0.79330000000000001</v>
      </c>
      <c r="BU16" s="4">
        <v>1.0752999999999999</v>
      </c>
      <c r="BV16" s="4">
        <v>0.23119999999999999</v>
      </c>
      <c r="BW16" s="4">
        <v>0.68020000000000003</v>
      </c>
      <c r="BX16" s="4">
        <v>6.0900000000000003E-2</v>
      </c>
      <c r="BY16" s="5">
        <v>0.67510000000000003</v>
      </c>
      <c r="BZ16" s="5">
        <v>0.77890000000000004</v>
      </c>
      <c r="CA16" s="5">
        <v>0.35020000000000001</v>
      </c>
      <c r="CB16" s="5">
        <v>0.96289999999999998</v>
      </c>
      <c r="CC16" s="5">
        <v>0.15240000000000001</v>
      </c>
      <c r="CD16" s="4">
        <v>0.68110000000000004</v>
      </c>
      <c r="CE16" s="4">
        <v>0.79290000000000005</v>
      </c>
      <c r="CF16" s="4">
        <v>0.3417</v>
      </c>
      <c r="CG16" s="4">
        <v>0.95509999999999995</v>
      </c>
      <c r="CH16" s="4">
        <v>0.18279999999999999</v>
      </c>
      <c r="CI16" s="5">
        <v>0.68989999999999996</v>
      </c>
      <c r="CJ16" s="5">
        <v>0.81230000000000002</v>
      </c>
      <c r="CK16" s="5">
        <v>0.33019999999999999</v>
      </c>
      <c r="CL16" s="5">
        <v>0.94199999999999995</v>
      </c>
      <c r="CM16" s="5">
        <v>0.15770000000000001</v>
      </c>
      <c r="CN16" s="4">
        <v>0.70960000000000001</v>
      </c>
      <c r="CO16" s="4">
        <v>0.86009999999999998</v>
      </c>
      <c r="CP16" s="4">
        <v>0.3085</v>
      </c>
      <c r="CQ16" s="4">
        <v>0.9103</v>
      </c>
      <c r="CR16" s="4">
        <v>9.1800000000000007E-2</v>
      </c>
      <c r="CS16" s="5">
        <v>0.79359999999999997</v>
      </c>
      <c r="CT16" s="5">
        <v>1.0750999999999999</v>
      </c>
      <c r="CU16" s="5">
        <v>0.23</v>
      </c>
      <c r="CV16" s="5">
        <v>0.67959999999999998</v>
      </c>
      <c r="CW16" s="5">
        <v>3.7499999999999999E-2</v>
      </c>
      <c r="CX16" s="4">
        <v>0.67710000000000004</v>
      </c>
      <c r="CY16" s="4">
        <v>0.78310000000000002</v>
      </c>
      <c r="CZ16" s="4">
        <v>0.34379999999999999</v>
      </c>
      <c r="DA16" s="4">
        <v>0.96240000000000003</v>
      </c>
      <c r="DB16" s="4">
        <v>0.18790000000000001</v>
      </c>
      <c r="DC16" s="5">
        <v>0.68030000000000002</v>
      </c>
      <c r="DD16" s="5">
        <v>0.79039999999999999</v>
      </c>
      <c r="DE16" s="5">
        <v>0.3427</v>
      </c>
      <c r="DF16" s="5">
        <v>0.95489999999999997</v>
      </c>
      <c r="DG16" s="5">
        <v>0.2198</v>
      </c>
      <c r="DH16" s="4">
        <v>0.68920000000000003</v>
      </c>
      <c r="DI16" s="4">
        <v>0.81110000000000004</v>
      </c>
      <c r="DJ16" s="4">
        <v>0.33360000000000001</v>
      </c>
      <c r="DK16" s="4">
        <v>0.94120000000000004</v>
      </c>
      <c r="DL16" s="4">
        <v>0.1384</v>
      </c>
      <c r="DM16" s="5">
        <v>0.70979999999999999</v>
      </c>
      <c r="DN16" s="5">
        <v>0.86040000000000005</v>
      </c>
      <c r="DO16" s="5">
        <v>0.30730000000000002</v>
      </c>
      <c r="DP16" s="5">
        <v>0.91049999999999998</v>
      </c>
      <c r="DQ16" s="5">
        <v>0.1144</v>
      </c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0.70653333333333335</v>
      </c>
      <c r="EW16" s="4">
        <f t="shared" si="1"/>
        <v>0.85500833333333326</v>
      </c>
      <c r="EX16" s="4">
        <f t="shared" si="2"/>
        <v>0.31360000000000005</v>
      </c>
      <c r="EY16" s="4">
        <f t="shared" si="3"/>
        <v>0.89876666666666638</v>
      </c>
      <c r="EZ16" s="4">
        <f t="shared" si="4"/>
        <v>0.19591666666666666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k=20, r=0.1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k=20, r=0.1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k=20, r=0.1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k=5, r=0.1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k=20, r=0.9</v>
      </c>
    </row>
    <row r="17" spans="1:16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14">
        <v>0.65059999999999996</v>
      </c>
      <c r="AB17" s="14">
        <v>0.72699999999999998</v>
      </c>
      <c r="AC17" s="14">
        <v>0.37909999999999999</v>
      </c>
      <c r="AD17" s="14">
        <v>0.96309999999999996</v>
      </c>
      <c r="AE17" s="14">
        <v>0.42570000000000002</v>
      </c>
      <c r="AF17" s="4">
        <v>0.66200000000000003</v>
      </c>
      <c r="AG17" s="4">
        <v>0.75049999999999994</v>
      </c>
      <c r="AH17" s="4">
        <v>0.37080000000000002</v>
      </c>
      <c r="AI17" s="4">
        <v>0.95489999999999997</v>
      </c>
      <c r="AJ17" s="4">
        <v>0.60970000000000002</v>
      </c>
      <c r="AK17" s="14">
        <v>0.67710000000000004</v>
      </c>
      <c r="AL17" s="14">
        <v>0.78580000000000005</v>
      </c>
      <c r="AM17" s="14">
        <v>0.34760000000000002</v>
      </c>
      <c r="AN17" s="14">
        <v>0.94199999999999995</v>
      </c>
      <c r="AO17" s="14">
        <v>0.51529999999999998</v>
      </c>
      <c r="AP17" s="4">
        <v>0.70660000000000001</v>
      </c>
      <c r="AQ17" s="4">
        <v>0.85429999999999995</v>
      </c>
      <c r="AR17" s="4">
        <v>0.31190000000000001</v>
      </c>
      <c r="AS17" s="4">
        <v>0.91459999999999997</v>
      </c>
      <c r="AT17" s="4">
        <v>0.25309999999999999</v>
      </c>
      <c r="AU17" s="14">
        <v>0.82</v>
      </c>
      <c r="AV17" s="14">
        <v>1.1488</v>
      </c>
      <c r="AW17" s="14">
        <v>0.21890000000000001</v>
      </c>
      <c r="AX17" s="14">
        <v>0.80810000000000004</v>
      </c>
      <c r="AY17" s="14">
        <v>9.98E-2</v>
      </c>
      <c r="AZ17" s="4">
        <v>0.65129999999999999</v>
      </c>
      <c r="BA17" s="4">
        <v>0.72760000000000002</v>
      </c>
      <c r="BB17" s="4">
        <v>0.36880000000000002</v>
      </c>
      <c r="BC17" s="4">
        <v>0.96289999999999998</v>
      </c>
      <c r="BD17" s="4">
        <v>0.39639999999999997</v>
      </c>
      <c r="BE17" s="5">
        <v>0.6623</v>
      </c>
      <c r="BF17" s="5">
        <v>0.75319999999999998</v>
      </c>
      <c r="BG17" s="5">
        <v>0.36659999999999998</v>
      </c>
      <c r="BH17" s="5">
        <v>0.95569999999999999</v>
      </c>
      <c r="BI17" s="5">
        <v>0.53290000000000004</v>
      </c>
      <c r="BJ17" s="4">
        <v>0.67859999999999998</v>
      </c>
      <c r="BK17" s="4">
        <v>0.78859999999999997</v>
      </c>
      <c r="BL17" s="4">
        <v>0.34749999999999998</v>
      </c>
      <c r="BM17" s="4">
        <v>0.94230000000000003</v>
      </c>
      <c r="BN17" s="4">
        <v>0.45350000000000001</v>
      </c>
      <c r="BO17" s="5">
        <v>0.70720000000000005</v>
      </c>
      <c r="BP17" s="5">
        <v>0.85799999999999998</v>
      </c>
      <c r="BQ17" s="5">
        <v>0.31130000000000002</v>
      </c>
      <c r="BR17" s="5">
        <v>0.91439999999999999</v>
      </c>
      <c r="BS17" s="5">
        <v>0.29709999999999998</v>
      </c>
      <c r="BT17" s="4">
        <v>0.8196</v>
      </c>
      <c r="BU17" s="4">
        <v>1.1503000000000001</v>
      </c>
      <c r="BV17" s="4">
        <v>0.22450000000000001</v>
      </c>
      <c r="BW17" s="4">
        <v>0.80820000000000003</v>
      </c>
      <c r="BX17" s="4">
        <v>9.5299999999999996E-2</v>
      </c>
      <c r="BY17" s="5">
        <v>0.64900000000000002</v>
      </c>
      <c r="BZ17" s="5">
        <v>0.72389999999999999</v>
      </c>
      <c r="CA17" s="5">
        <v>0.38379999999999997</v>
      </c>
      <c r="CB17" s="5">
        <v>0.96299999999999997</v>
      </c>
      <c r="CC17" s="5">
        <v>0.2848</v>
      </c>
      <c r="CD17" s="4">
        <v>0.66180000000000005</v>
      </c>
      <c r="CE17" s="4">
        <v>0.75249999999999995</v>
      </c>
      <c r="CF17" s="4">
        <v>0.36830000000000002</v>
      </c>
      <c r="CG17" s="4">
        <v>0.95530000000000004</v>
      </c>
      <c r="CH17" s="4">
        <v>0.3508</v>
      </c>
      <c r="CI17" s="5">
        <v>0.67800000000000005</v>
      </c>
      <c r="CJ17" s="5">
        <v>0.78749999999999998</v>
      </c>
      <c r="CK17" s="5">
        <v>0.3473</v>
      </c>
      <c r="CL17" s="5">
        <v>0.94259999999999999</v>
      </c>
      <c r="CM17" s="5">
        <v>0.31559999999999999</v>
      </c>
      <c r="CN17" s="4">
        <v>0.70669999999999999</v>
      </c>
      <c r="CO17" s="4">
        <v>0.85609999999999997</v>
      </c>
      <c r="CP17" s="4">
        <v>0.31280000000000002</v>
      </c>
      <c r="CQ17" s="4">
        <v>0.91459999999999997</v>
      </c>
      <c r="CR17" s="4">
        <v>0.184</v>
      </c>
      <c r="CS17" s="5">
        <v>0.8196</v>
      </c>
      <c r="CT17" s="5">
        <v>1.1504000000000001</v>
      </c>
      <c r="CU17" s="5">
        <v>0.223</v>
      </c>
      <c r="CV17" s="5">
        <v>0.80830000000000002</v>
      </c>
      <c r="CW17" s="5">
        <v>5.8999999999999997E-2</v>
      </c>
      <c r="CX17" s="4">
        <v>0.65129999999999999</v>
      </c>
      <c r="CY17" s="4">
        <v>0.72870000000000001</v>
      </c>
      <c r="CZ17" s="4">
        <v>0.37740000000000001</v>
      </c>
      <c r="DA17" s="4">
        <v>0.96240000000000003</v>
      </c>
      <c r="DB17" s="4">
        <v>0.34549999999999997</v>
      </c>
      <c r="DC17" s="5">
        <v>0.66090000000000004</v>
      </c>
      <c r="DD17" s="5">
        <v>0.74960000000000004</v>
      </c>
      <c r="DE17" s="5">
        <v>0.36780000000000002</v>
      </c>
      <c r="DF17" s="5">
        <v>0.95499999999999996</v>
      </c>
      <c r="DG17" s="5">
        <v>0.39389999999999997</v>
      </c>
      <c r="DH17" s="4">
        <v>0.6774</v>
      </c>
      <c r="DI17" s="4">
        <v>0.7863</v>
      </c>
      <c r="DJ17" s="4">
        <v>0.35049999999999998</v>
      </c>
      <c r="DK17" s="4">
        <v>0.94179999999999997</v>
      </c>
      <c r="DL17" s="4">
        <v>0.28420000000000001</v>
      </c>
      <c r="DM17" s="5">
        <v>0.70709999999999995</v>
      </c>
      <c r="DN17" s="5">
        <v>0.85699999999999998</v>
      </c>
      <c r="DO17" s="5">
        <v>0.31109999999999999</v>
      </c>
      <c r="DP17" s="5">
        <v>0.91490000000000005</v>
      </c>
      <c r="DQ17" s="5">
        <v>0.2235</v>
      </c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0.69841666666666657</v>
      </c>
      <c r="EW17" s="4">
        <f t="shared" si="1"/>
        <v>0.84172916666666675</v>
      </c>
      <c r="EX17" s="4">
        <f t="shared" si="2"/>
        <v>0.32910416666666664</v>
      </c>
      <c r="EY17" s="4">
        <f t="shared" si="3"/>
        <v>0.92123333333333302</v>
      </c>
      <c r="EZ17" s="4">
        <f t="shared" si="4"/>
        <v>0.35084166666666666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k=20, r=0.1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k=20, r=0.1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k=20, r=0.1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k=5, r=0.1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k=20, r=0.9</v>
      </c>
    </row>
    <row r="18" spans="1:16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14">
        <v>0.6613</v>
      </c>
      <c r="AB18" s="14">
        <v>0.74529999999999996</v>
      </c>
      <c r="AC18" s="14">
        <v>0.36940000000000001</v>
      </c>
      <c r="AD18" s="14">
        <v>0.92910000000000004</v>
      </c>
      <c r="AE18" s="14">
        <v>0.45839999999999997</v>
      </c>
      <c r="AF18" s="4">
        <v>0.66859999999999997</v>
      </c>
      <c r="AG18" s="4">
        <v>0.75939999999999996</v>
      </c>
      <c r="AH18" s="4">
        <v>0.3594</v>
      </c>
      <c r="AI18" s="4">
        <v>0.91269999999999996</v>
      </c>
      <c r="AJ18" s="4">
        <v>0.63829999999999998</v>
      </c>
      <c r="AK18" s="14">
        <v>0.67849999999999999</v>
      </c>
      <c r="AL18" s="14">
        <v>0.78149999999999997</v>
      </c>
      <c r="AM18" s="14">
        <v>0.33929999999999999</v>
      </c>
      <c r="AN18" s="14">
        <v>0.88649999999999995</v>
      </c>
      <c r="AO18" s="14">
        <v>0.54210000000000003</v>
      </c>
      <c r="AP18" s="4">
        <v>0.70450000000000002</v>
      </c>
      <c r="AQ18" s="4">
        <v>0.84050000000000002</v>
      </c>
      <c r="AR18" s="4">
        <v>0.29949999999999999</v>
      </c>
      <c r="AS18" s="4">
        <v>0.83360000000000001</v>
      </c>
      <c r="AT18" s="4">
        <v>0.27789999999999998</v>
      </c>
      <c r="AU18" s="14">
        <v>0.81559999999999999</v>
      </c>
      <c r="AV18" s="14">
        <v>1.1305000000000001</v>
      </c>
      <c r="AW18" s="14">
        <v>0.1923</v>
      </c>
      <c r="AX18" s="14">
        <v>0.57530000000000003</v>
      </c>
      <c r="AY18" s="14">
        <v>0.10440000000000001</v>
      </c>
      <c r="AZ18" s="4">
        <v>0.66279999999999994</v>
      </c>
      <c r="BA18" s="4">
        <v>0.74690000000000001</v>
      </c>
      <c r="BB18" s="4">
        <v>0.36159999999999998</v>
      </c>
      <c r="BC18" s="4">
        <v>0.92749999999999999</v>
      </c>
      <c r="BD18" s="4">
        <v>0.39700000000000002</v>
      </c>
      <c r="BE18" s="5">
        <v>0.66830000000000001</v>
      </c>
      <c r="BF18" s="5">
        <v>0.76070000000000004</v>
      </c>
      <c r="BG18" s="5">
        <v>0.35780000000000001</v>
      </c>
      <c r="BH18" s="5">
        <v>0.91320000000000001</v>
      </c>
      <c r="BI18" s="5">
        <v>0.5363</v>
      </c>
      <c r="BJ18" s="4">
        <v>0.68020000000000003</v>
      </c>
      <c r="BK18" s="4">
        <v>0.78480000000000005</v>
      </c>
      <c r="BL18" s="4">
        <v>0.33729999999999999</v>
      </c>
      <c r="BM18" s="4">
        <v>0.88790000000000002</v>
      </c>
      <c r="BN18" s="4">
        <v>0.48270000000000002</v>
      </c>
      <c r="BO18" s="5">
        <v>0.70530000000000004</v>
      </c>
      <c r="BP18" s="5">
        <v>0.84330000000000005</v>
      </c>
      <c r="BQ18" s="5">
        <v>0.30009999999999998</v>
      </c>
      <c r="BR18" s="5">
        <v>0.83489999999999998</v>
      </c>
      <c r="BS18" s="5">
        <v>0.32100000000000001</v>
      </c>
      <c r="BT18" s="4">
        <v>0.81389999999999996</v>
      </c>
      <c r="BU18" s="4">
        <v>1.1266</v>
      </c>
      <c r="BV18" s="4">
        <v>0.1986</v>
      </c>
      <c r="BW18" s="4">
        <v>0.57440000000000002</v>
      </c>
      <c r="BX18" s="4">
        <v>0.10150000000000001</v>
      </c>
      <c r="BY18" s="5">
        <v>0.66069999999999995</v>
      </c>
      <c r="BZ18" s="5">
        <v>0.745</v>
      </c>
      <c r="CA18" s="5">
        <v>0.37309999999999999</v>
      </c>
      <c r="CB18" s="5">
        <v>0.92830000000000001</v>
      </c>
      <c r="CC18" s="5">
        <v>0.2959</v>
      </c>
      <c r="CD18" s="4">
        <v>0.66800000000000004</v>
      </c>
      <c r="CE18" s="4">
        <v>0.76060000000000005</v>
      </c>
      <c r="CF18" s="4">
        <v>0.35759999999999997</v>
      </c>
      <c r="CG18" s="4">
        <v>0.91239999999999999</v>
      </c>
      <c r="CH18" s="4">
        <v>0.37069999999999997</v>
      </c>
      <c r="CI18" s="5">
        <v>0.67959999999999998</v>
      </c>
      <c r="CJ18" s="5">
        <v>0.78400000000000003</v>
      </c>
      <c r="CK18" s="5">
        <v>0.33810000000000001</v>
      </c>
      <c r="CL18" s="5">
        <v>0.8881</v>
      </c>
      <c r="CM18" s="5">
        <v>0.33090000000000003</v>
      </c>
      <c r="CN18" s="4">
        <v>0.70550000000000002</v>
      </c>
      <c r="CO18" s="4">
        <v>0.84340000000000004</v>
      </c>
      <c r="CP18" s="4">
        <v>0.29820000000000002</v>
      </c>
      <c r="CQ18" s="4">
        <v>0.83499999999999996</v>
      </c>
      <c r="CR18" s="4">
        <v>0.1953</v>
      </c>
      <c r="CS18" s="5">
        <v>0.81489999999999996</v>
      </c>
      <c r="CT18" s="5">
        <v>1.1282000000000001</v>
      </c>
      <c r="CU18" s="5">
        <v>0.1988</v>
      </c>
      <c r="CV18" s="5">
        <v>0.57430000000000003</v>
      </c>
      <c r="CW18" s="5">
        <v>6.13E-2</v>
      </c>
      <c r="CX18" s="4">
        <v>0.66249999999999998</v>
      </c>
      <c r="CY18" s="4">
        <v>0.74819999999999998</v>
      </c>
      <c r="CZ18" s="4">
        <v>0.36659999999999998</v>
      </c>
      <c r="DA18" s="4">
        <v>0.92759999999999998</v>
      </c>
      <c r="DB18" s="4">
        <v>0.3594</v>
      </c>
      <c r="DC18" s="5">
        <v>0.66769999999999996</v>
      </c>
      <c r="DD18" s="5">
        <v>0.75860000000000005</v>
      </c>
      <c r="DE18" s="5">
        <v>0.3594</v>
      </c>
      <c r="DF18" s="5">
        <v>0.91320000000000001</v>
      </c>
      <c r="DG18" s="5">
        <v>0.40649999999999997</v>
      </c>
      <c r="DH18" s="4">
        <v>0.67900000000000005</v>
      </c>
      <c r="DI18" s="4">
        <v>0.78280000000000005</v>
      </c>
      <c r="DJ18" s="4">
        <v>0.34110000000000001</v>
      </c>
      <c r="DK18" s="4">
        <v>0.88719999999999999</v>
      </c>
      <c r="DL18" s="4">
        <v>0.29570000000000002</v>
      </c>
      <c r="DM18" s="5">
        <v>0.70569999999999999</v>
      </c>
      <c r="DN18" s="5">
        <v>0.84389999999999998</v>
      </c>
      <c r="DO18" s="5">
        <v>0.2999</v>
      </c>
      <c r="DP18" s="5">
        <v>0.83499999999999996</v>
      </c>
      <c r="DQ18" s="5">
        <v>0.2417</v>
      </c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0.70119583333333324</v>
      </c>
      <c r="EW18" s="4">
        <f t="shared" si="1"/>
        <v>0.84023333333333372</v>
      </c>
      <c r="EX18" s="4">
        <f t="shared" si="2"/>
        <v>0.31650833333333334</v>
      </c>
      <c r="EY18" s="4">
        <f t="shared" si="3"/>
        <v>0.8383124999999999</v>
      </c>
      <c r="EZ18" s="4">
        <f t="shared" si="4"/>
        <v>0.37012916666666662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k=20, r=0.1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k=20, r=0.1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k=20, r=0.1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k=5, r=0.1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k=20, r=0.9</v>
      </c>
    </row>
    <row r="19" spans="1:16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14">
        <v>0.67510000000000003</v>
      </c>
      <c r="AB19" s="14">
        <v>0.78029999999999999</v>
      </c>
      <c r="AC19" s="14">
        <v>0.3241</v>
      </c>
      <c r="AD19" s="14">
        <v>0.9587</v>
      </c>
      <c r="AE19" s="14">
        <v>0.18329999999999999</v>
      </c>
      <c r="AF19" s="4">
        <v>0.67969999999999997</v>
      </c>
      <c r="AG19" s="4">
        <v>0.78849999999999998</v>
      </c>
      <c r="AH19" s="4">
        <v>0.3286</v>
      </c>
      <c r="AI19" s="4">
        <v>0.95</v>
      </c>
      <c r="AJ19" s="4">
        <v>0.26989999999999997</v>
      </c>
      <c r="AK19" s="14">
        <v>0.6885</v>
      </c>
      <c r="AL19" s="14">
        <v>0.81</v>
      </c>
      <c r="AM19" s="14">
        <v>0.317</v>
      </c>
      <c r="AN19" s="14">
        <v>0.93410000000000004</v>
      </c>
      <c r="AO19" s="14">
        <v>0.24640000000000001</v>
      </c>
      <c r="AP19" s="4">
        <v>0.70899999999999996</v>
      </c>
      <c r="AQ19" s="4">
        <v>0.85770000000000002</v>
      </c>
      <c r="AR19" s="4">
        <v>0.29570000000000002</v>
      </c>
      <c r="AS19" s="4">
        <v>0.8931</v>
      </c>
      <c r="AT19" s="4">
        <v>0.12509999999999999</v>
      </c>
      <c r="AU19" s="14">
        <v>0.80179999999999996</v>
      </c>
      <c r="AV19" s="14">
        <v>1.0975999999999999</v>
      </c>
      <c r="AW19" s="14">
        <v>0.2195</v>
      </c>
      <c r="AX19" s="14">
        <v>0.54479999999999995</v>
      </c>
      <c r="AY19" s="14">
        <v>5.9900000000000002E-2</v>
      </c>
      <c r="AZ19" s="4">
        <v>0.6754</v>
      </c>
      <c r="BA19" s="4">
        <v>0.78010000000000002</v>
      </c>
      <c r="BB19" s="4">
        <v>0.32079999999999997</v>
      </c>
      <c r="BC19" s="4">
        <v>0.95889999999999997</v>
      </c>
      <c r="BD19" s="4">
        <v>0.1646</v>
      </c>
      <c r="BE19" s="5">
        <v>0.68</v>
      </c>
      <c r="BF19" s="5">
        <v>0.79179999999999995</v>
      </c>
      <c r="BG19" s="5">
        <v>0.32190000000000002</v>
      </c>
      <c r="BH19" s="5">
        <v>0.95069999999999999</v>
      </c>
      <c r="BI19" s="5">
        <v>0.2351</v>
      </c>
      <c r="BJ19" s="4">
        <v>0.68989999999999996</v>
      </c>
      <c r="BK19" s="4">
        <v>0.81230000000000002</v>
      </c>
      <c r="BL19" s="4">
        <v>0.31769999999999998</v>
      </c>
      <c r="BM19" s="4">
        <v>0.93410000000000004</v>
      </c>
      <c r="BN19" s="4">
        <v>0.22239999999999999</v>
      </c>
      <c r="BO19" s="5">
        <v>0.70940000000000003</v>
      </c>
      <c r="BP19" s="5">
        <v>0.86019999999999996</v>
      </c>
      <c r="BQ19" s="5">
        <v>0.29530000000000001</v>
      </c>
      <c r="BR19" s="5">
        <v>0.89200000000000002</v>
      </c>
      <c r="BS19" s="5">
        <v>0.1512</v>
      </c>
      <c r="BT19" s="4">
        <v>0.7984</v>
      </c>
      <c r="BU19" s="4">
        <v>1.0909</v>
      </c>
      <c r="BV19" s="4">
        <v>0.22520000000000001</v>
      </c>
      <c r="BW19" s="4">
        <v>0.5514</v>
      </c>
      <c r="BX19" s="4">
        <v>6.2E-2</v>
      </c>
      <c r="BY19" s="5">
        <v>0.67359999999999998</v>
      </c>
      <c r="BZ19" s="5">
        <v>0.77780000000000005</v>
      </c>
      <c r="CA19" s="5">
        <v>0.32819999999999999</v>
      </c>
      <c r="CB19" s="5">
        <v>0.95889999999999997</v>
      </c>
      <c r="CC19" s="5">
        <v>0.1056</v>
      </c>
      <c r="CD19" s="4">
        <v>0.67989999999999995</v>
      </c>
      <c r="CE19" s="4">
        <v>0.79220000000000002</v>
      </c>
      <c r="CF19" s="4">
        <v>0.32450000000000001</v>
      </c>
      <c r="CG19" s="4">
        <v>0.95040000000000002</v>
      </c>
      <c r="CH19" s="4">
        <v>0.13089999999999999</v>
      </c>
      <c r="CI19" s="5">
        <v>0.68879999999999997</v>
      </c>
      <c r="CJ19" s="5">
        <v>0.81040000000000001</v>
      </c>
      <c r="CK19" s="5">
        <v>0.31769999999999998</v>
      </c>
      <c r="CL19" s="5">
        <v>0.93410000000000004</v>
      </c>
      <c r="CM19" s="5">
        <v>0.1211</v>
      </c>
      <c r="CN19" s="4">
        <v>0.70899999999999996</v>
      </c>
      <c r="CO19" s="4">
        <v>0.85860000000000003</v>
      </c>
      <c r="CP19" s="4">
        <v>0.29849999999999999</v>
      </c>
      <c r="CQ19" s="4">
        <v>0.89239999999999997</v>
      </c>
      <c r="CR19" s="4">
        <v>8.1100000000000005E-2</v>
      </c>
      <c r="CS19" s="5">
        <v>0.79859999999999998</v>
      </c>
      <c r="CT19" s="5">
        <v>1.0902000000000001</v>
      </c>
      <c r="CU19" s="5">
        <v>0.22140000000000001</v>
      </c>
      <c r="CV19" s="5">
        <v>0.5524</v>
      </c>
      <c r="CW19" s="5">
        <v>3.6999999999999998E-2</v>
      </c>
      <c r="CX19" s="4">
        <v>0.67569999999999997</v>
      </c>
      <c r="CY19" s="4">
        <v>0.78239999999999998</v>
      </c>
      <c r="CZ19" s="4">
        <v>0.32169999999999999</v>
      </c>
      <c r="DA19" s="4">
        <v>0.95840000000000003</v>
      </c>
      <c r="DB19" s="4">
        <v>0.1376</v>
      </c>
      <c r="DC19" s="5">
        <v>0.67859999999999998</v>
      </c>
      <c r="DD19" s="5">
        <v>0.78790000000000004</v>
      </c>
      <c r="DE19" s="5">
        <v>0.32619999999999999</v>
      </c>
      <c r="DF19" s="5">
        <v>0.95009999999999994</v>
      </c>
      <c r="DG19" s="5">
        <v>0.17269999999999999</v>
      </c>
      <c r="DH19" s="4">
        <v>0.68830000000000002</v>
      </c>
      <c r="DI19" s="4">
        <v>0.80979999999999996</v>
      </c>
      <c r="DJ19" s="4">
        <v>0.31940000000000002</v>
      </c>
      <c r="DK19" s="4">
        <v>0.93359999999999999</v>
      </c>
      <c r="DL19" s="4">
        <v>0.1077</v>
      </c>
      <c r="DM19" s="5">
        <v>0.70920000000000005</v>
      </c>
      <c r="DN19" s="5">
        <v>0.85940000000000005</v>
      </c>
      <c r="DO19" s="5">
        <v>0.29699999999999999</v>
      </c>
      <c r="DP19" s="5">
        <v>0.89290000000000003</v>
      </c>
      <c r="DQ19" s="5">
        <v>9.98E-2</v>
      </c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0.70658750000000003</v>
      </c>
      <c r="EW19" s="4">
        <f t="shared" si="1"/>
        <v>0.85675416666666671</v>
      </c>
      <c r="EX19" s="4">
        <f t="shared" si="2"/>
        <v>0.29938750000000003</v>
      </c>
      <c r="EY19" s="4">
        <f t="shared" si="3"/>
        <v>0.87012499999999993</v>
      </c>
      <c r="EZ19" s="4">
        <f t="shared" si="4"/>
        <v>0.15615833333333334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k=20, r=0.1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k=20, r=0.1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k=10, r=0.3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k=5, r=0.1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k=20, r=0.9</v>
      </c>
    </row>
    <row r="20" spans="1:16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14">
        <v>0.65049999999999997</v>
      </c>
      <c r="AB20" s="14">
        <v>0.72650000000000003</v>
      </c>
      <c r="AC20" s="14">
        <v>0.38119999999999998</v>
      </c>
      <c r="AD20" s="14">
        <v>0.96309999999999996</v>
      </c>
      <c r="AE20" s="14">
        <v>0.22420000000000001</v>
      </c>
      <c r="AF20" s="4">
        <v>0.66159999999999997</v>
      </c>
      <c r="AG20" s="4">
        <v>0.74950000000000006</v>
      </c>
      <c r="AH20" s="4">
        <v>0.3715</v>
      </c>
      <c r="AI20" s="4">
        <v>0.95489999999999997</v>
      </c>
      <c r="AJ20" s="4">
        <v>0.31840000000000002</v>
      </c>
      <c r="AK20" s="14">
        <v>0.67659999999999998</v>
      </c>
      <c r="AL20" s="14">
        <v>0.78500000000000003</v>
      </c>
      <c r="AM20" s="14">
        <v>0.34810000000000002</v>
      </c>
      <c r="AN20" s="14">
        <v>0.94199999999999995</v>
      </c>
      <c r="AO20" s="14">
        <v>0.30109999999999998</v>
      </c>
      <c r="AP20" s="4">
        <v>0.70589999999999997</v>
      </c>
      <c r="AQ20" s="4">
        <v>0.85299999999999998</v>
      </c>
      <c r="AR20" s="4">
        <v>0.31190000000000001</v>
      </c>
      <c r="AS20" s="4">
        <v>0.91459999999999997</v>
      </c>
      <c r="AT20" s="4">
        <v>0.15740000000000001</v>
      </c>
      <c r="AU20" s="14">
        <v>0.81869999999999998</v>
      </c>
      <c r="AV20" s="14">
        <v>1.1449</v>
      </c>
      <c r="AW20" s="14">
        <v>0.21970000000000001</v>
      </c>
      <c r="AX20" s="14">
        <v>0.80810000000000004</v>
      </c>
      <c r="AY20" s="14">
        <v>6.4500000000000002E-2</v>
      </c>
      <c r="AZ20" s="4">
        <v>0.65159999999999996</v>
      </c>
      <c r="BA20" s="4">
        <v>0.72819999999999996</v>
      </c>
      <c r="BB20" s="4">
        <v>0.36730000000000002</v>
      </c>
      <c r="BC20" s="4">
        <v>0.96289999999999998</v>
      </c>
      <c r="BD20" s="4">
        <v>0.1973</v>
      </c>
      <c r="BE20" s="5">
        <v>0.66220000000000001</v>
      </c>
      <c r="BF20" s="5">
        <v>0.75270000000000004</v>
      </c>
      <c r="BG20" s="5">
        <v>0.36770000000000003</v>
      </c>
      <c r="BH20" s="5">
        <v>0.95569999999999999</v>
      </c>
      <c r="BI20" s="5">
        <v>0.27789999999999998</v>
      </c>
      <c r="BJ20" s="4">
        <v>0.67810000000000004</v>
      </c>
      <c r="BK20" s="4">
        <v>0.78779999999999994</v>
      </c>
      <c r="BL20" s="4">
        <v>0.3478</v>
      </c>
      <c r="BM20" s="4">
        <v>0.94230000000000003</v>
      </c>
      <c r="BN20" s="4">
        <v>0.26229999999999998</v>
      </c>
      <c r="BO20" s="5">
        <v>0.70640000000000003</v>
      </c>
      <c r="BP20" s="5">
        <v>0.85670000000000002</v>
      </c>
      <c r="BQ20" s="5">
        <v>0.31109999999999999</v>
      </c>
      <c r="BR20" s="5">
        <v>0.91439999999999999</v>
      </c>
      <c r="BS20" s="5">
        <v>0.1852</v>
      </c>
      <c r="BT20" s="4">
        <v>0.81850000000000001</v>
      </c>
      <c r="BU20" s="4">
        <v>1.147</v>
      </c>
      <c r="BV20" s="4">
        <v>0.22509999999999999</v>
      </c>
      <c r="BW20" s="4">
        <v>0.80820000000000003</v>
      </c>
      <c r="BX20" s="4">
        <v>6.9199999999999998E-2</v>
      </c>
      <c r="BY20" s="5">
        <v>0.64890000000000003</v>
      </c>
      <c r="BZ20" s="5">
        <v>0.72360000000000002</v>
      </c>
      <c r="CA20" s="5">
        <v>0.3851</v>
      </c>
      <c r="CB20" s="5">
        <v>0.96299999999999997</v>
      </c>
      <c r="CC20" s="5">
        <v>0.1333</v>
      </c>
      <c r="CD20" s="4">
        <v>0.66159999999999997</v>
      </c>
      <c r="CE20" s="4">
        <v>0.75209999999999999</v>
      </c>
      <c r="CF20" s="4">
        <v>0.36859999999999998</v>
      </c>
      <c r="CG20" s="4">
        <v>0.95530000000000004</v>
      </c>
      <c r="CH20" s="4">
        <v>0.16569999999999999</v>
      </c>
      <c r="CI20" s="5">
        <v>0.6774</v>
      </c>
      <c r="CJ20" s="5">
        <v>0.78649999999999998</v>
      </c>
      <c r="CK20" s="5">
        <v>0.34739999999999999</v>
      </c>
      <c r="CL20" s="5">
        <v>0.94259999999999999</v>
      </c>
      <c r="CM20" s="5">
        <v>0.1593</v>
      </c>
      <c r="CN20" s="4">
        <v>0.70569999999999999</v>
      </c>
      <c r="CO20" s="4">
        <v>0.85429999999999995</v>
      </c>
      <c r="CP20" s="4">
        <v>0.3135</v>
      </c>
      <c r="CQ20" s="4">
        <v>0.91459999999999997</v>
      </c>
      <c r="CR20" s="4">
        <v>0.1009</v>
      </c>
      <c r="CS20" s="5">
        <v>0.81859999999999999</v>
      </c>
      <c r="CT20" s="5">
        <v>1.147</v>
      </c>
      <c r="CU20" s="5">
        <v>0.2238</v>
      </c>
      <c r="CV20" s="5">
        <v>0.80830000000000002</v>
      </c>
      <c r="CW20" s="5">
        <v>4.0800000000000003E-2</v>
      </c>
      <c r="CX20" s="4">
        <v>0.65200000000000002</v>
      </c>
      <c r="CY20" s="4">
        <v>0.73</v>
      </c>
      <c r="CZ20" s="4">
        <v>0.37759999999999999</v>
      </c>
      <c r="DA20" s="4">
        <v>0.96240000000000003</v>
      </c>
      <c r="DB20" s="4">
        <v>0.1605</v>
      </c>
      <c r="DC20" s="5">
        <v>0.66059999999999997</v>
      </c>
      <c r="DD20" s="5">
        <v>0.74870000000000003</v>
      </c>
      <c r="DE20" s="5">
        <v>0.36919999999999997</v>
      </c>
      <c r="DF20" s="5">
        <v>0.95499999999999996</v>
      </c>
      <c r="DG20" s="5">
        <v>0.20710000000000001</v>
      </c>
      <c r="DH20" s="4">
        <v>0.67679999999999996</v>
      </c>
      <c r="DI20" s="4">
        <v>0.78520000000000001</v>
      </c>
      <c r="DJ20" s="4">
        <v>0.35120000000000001</v>
      </c>
      <c r="DK20" s="4">
        <v>0.94179999999999997</v>
      </c>
      <c r="DL20" s="4">
        <v>0.1389</v>
      </c>
      <c r="DM20" s="5">
        <v>0.70630000000000004</v>
      </c>
      <c r="DN20" s="5">
        <v>0.85540000000000005</v>
      </c>
      <c r="DO20" s="5">
        <v>0.31130000000000002</v>
      </c>
      <c r="DP20" s="5">
        <v>0.91490000000000005</v>
      </c>
      <c r="DQ20" s="5">
        <v>0.12509999999999999</v>
      </c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0.69789583333333327</v>
      </c>
      <c r="EW20" s="4">
        <f t="shared" si="1"/>
        <v>0.84048333333333336</v>
      </c>
      <c r="EX20" s="4">
        <f t="shared" si="2"/>
        <v>0.32971666666666671</v>
      </c>
      <c r="EY20" s="4">
        <f t="shared" si="3"/>
        <v>0.92123333333333302</v>
      </c>
      <c r="EZ20" s="4">
        <f t="shared" si="4"/>
        <v>0.18876666666666664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k=20, r=0.1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k=20, r=0.1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k=20, r=0.1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k=5, r=0.1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k=20, r=0.9</v>
      </c>
    </row>
    <row r="21" spans="1:16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14">
        <v>0.64480000000000004</v>
      </c>
      <c r="AB21" s="14">
        <v>0.7137</v>
      </c>
      <c r="AC21" s="14">
        <v>0.39679999999999999</v>
      </c>
      <c r="AD21" s="14">
        <v>0.96299999999999997</v>
      </c>
      <c r="AE21" s="14">
        <v>0.26750000000000002</v>
      </c>
      <c r="AF21" s="4">
        <v>0.65659999999999996</v>
      </c>
      <c r="AG21" s="4">
        <v>0.73860000000000003</v>
      </c>
      <c r="AH21" s="4">
        <v>0.38469999999999999</v>
      </c>
      <c r="AI21" s="4">
        <v>0.95469999999999999</v>
      </c>
      <c r="AJ21" s="4">
        <v>0.27060000000000001</v>
      </c>
      <c r="AK21" s="14">
        <v>0.6734</v>
      </c>
      <c r="AL21" s="14">
        <v>0.77810000000000001</v>
      </c>
      <c r="AM21" s="14">
        <v>0.3543</v>
      </c>
      <c r="AN21" s="14">
        <v>0.9415</v>
      </c>
      <c r="AO21" s="14">
        <v>0.31069999999999998</v>
      </c>
      <c r="AP21" s="4">
        <v>0.70669999999999999</v>
      </c>
      <c r="AQ21" s="4">
        <v>0.85550000000000004</v>
      </c>
      <c r="AR21" s="4">
        <v>0.31030000000000002</v>
      </c>
      <c r="AS21" s="4">
        <v>0.91020000000000001</v>
      </c>
      <c r="AT21" s="4">
        <v>0.1439</v>
      </c>
      <c r="AU21" s="14">
        <v>0.8075</v>
      </c>
      <c r="AV21" s="14">
        <v>1.1093</v>
      </c>
      <c r="AW21" s="14">
        <v>0.21940000000000001</v>
      </c>
      <c r="AX21" s="14">
        <v>0.68010000000000004</v>
      </c>
      <c r="AY21" s="14">
        <v>5.5800000000000002E-2</v>
      </c>
      <c r="AZ21" s="4">
        <v>0.64639999999999997</v>
      </c>
      <c r="BA21" s="4">
        <v>0.7167</v>
      </c>
      <c r="BB21" s="4">
        <v>0.38080000000000003</v>
      </c>
      <c r="BC21" s="4">
        <v>0.96279999999999999</v>
      </c>
      <c r="BD21" s="4">
        <v>0.21</v>
      </c>
      <c r="BE21" s="5">
        <v>0.6573</v>
      </c>
      <c r="BF21" s="5">
        <v>0.74180000000000001</v>
      </c>
      <c r="BG21" s="5">
        <v>0.38069999999999998</v>
      </c>
      <c r="BH21" s="5">
        <v>0.95550000000000002</v>
      </c>
      <c r="BI21" s="5">
        <v>0.29310000000000003</v>
      </c>
      <c r="BJ21" s="4">
        <v>0.67500000000000004</v>
      </c>
      <c r="BK21" s="4">
        <v>0.78110000000000002</v>
      </c>
      <c r="BL21" s="4">
        <v>0.3543</v>
      </c>
      <c r="BM21" s="4">
        <v>0.94169999999999998</v>
      </c>
      <c r="BN21" s="4">
        <v>0.25669999999999998</v>
      </c>
      <c r="BO21" s="5">
        <v>0.70740000000000003</v>
      </c>
      <c r="BP21" s="5">
        <v>0.85940000000000005</v>
      </c>
      <c r="BQ21" s="5">
        <v>0.31009999999999999</v>
      </c>
      <c r="BR21" s="5">
        <v>0.91</v>
      </c>
      <c r="BS21" s="5">
        <v>0.17</v>
      </c>
      <c r="BT21" s="4">
        <v>0.80620000000000003</v>
      </c>
      <c r="BU21" s="4">
        <v>1.1094999999999999</v>
      </c>
      <c r="BV21" s="4">
        <v>0.2248</v>
      </c>
      <c r="BW21" s="4">
        <v>0.68020000000000003</v>
      </c>
      <c r="BX21" s="4">
        <v>6.6900000000000001E-2</v>
      </c>
      <c r="BY21" s="5">
        <v>0.6431</v>
      </c>
      <c r="BZ21" s="5">
        <v>0.71060000000000001</v>
      </c>
      <c r="CA21" s="5">
        <v>0.39889999999999998</v>
      </c>
      <c r="CB21" s="5">
        <v>0.96289999999999998</v>
      </c>
      <c r="CC21" s="5">
        <v>0.14779999999999999</v>
      </c>
      <c r="CD21" s="4">
        <v>0.65680000000000005</v>
      </c>
      <c r="CE21" s="4">
        <v>0.74139999999999995</v>
      </c>
      <c r="CF21" s="4">
        <v>0.38019999999999998</v>
      </c>
      <c r="CG21" s="4">
        <v>0.95520000000000005</v>
      </c>
      <c r="CH21" s="4">
        <v>0.1759</v>
      </c>
      <c r="CI21" s="5">
        <v>0.67420000000000002</v>
      </c>
      <c r="CJ21" s="5">
        <v>0.77959999999999996</v>
      </c>
      <c r="CK21" s="5">
        <v>0.35420000000000001</v>
      </c>
      <c r="CL21" s="5">
        <v>0.94199999999999995</v>
      </c>
      <c r="CM21" s="5">
        <v>0.1598</v>
      </c>
      <c r="CN21" s="4">
        <v>0.70679999999999998</v>
      </c>
      <c r="CO21" s="4">
        <v>0.85750000000000004</v>
      </c>
      <c r="CP21" s="4">
        <v>0.31119999999999998</v>
      </c>
      <c r="CQ21" s="4">
        <v>0.9103</v>
      </c>
      <c r="CR21" s="4">
        <v>9.1700000000000004E-2</v>
      </c>
      <c r="CS21" s="5">
        <v>0.80630000000000002</v>
      </c>
      <c r="CT21" s="5">
        <v>1.1084000000000001</v>
      </c>
      <c r="CU21" s="5">
        <v>0.2238</v>
      </c>
      <c r="CV21" s="5">
        <v>0.67959999999999998</v>
      </c>
      <c r="CW21" s="5">
        <v>3.6400000000000002E-2</v>
      </c>
      <c r="CX21" s="4">
        <v>0.64570000000000005</v>
      </c>
      <c r="CY21" s="4">
        <v>0.71550000000000002</v>
      </c>
      <c r="CZ21" s="4">
        <v>0.39450000000000002</v>
      </c>
      <c r="DA21" s="4">
        <v>0.96240000000000003</v>
      </c>
      <c r="DB21" s="4">
        <v>0.18290000000000001</v>
      </c>
      <c r="DC21" s="5">
        <v>0.65569999999999995</v>
      </c>
      <c r="DD21" s="5">
        <v>0.73750000000000004</v>
      </c>
      <c r="DE21" s="5">
        <v>0.38140000000000002</v>
      </c>
      <c r="DF21" s="5">
        <v>0.95489999999999997</v>
      </c>
      <c r="DG21" s="5">
        <v>0.21790000000000001</v>
      </c>
      <c r="DH21" s="4">
        <v>0.67369999999999997</v>
      </c>
      <c r="DI21" s="4">
        <v>0.77849999999999997</v>
      </c>
      <c r="DJ21" s="4">
        <v>0.35780000000000001</v>
      </c>
      <c r="DK21" s="4">
        <v>0.94120000000000004</v>
      </c>
      <c r="DL21" s="4">
        <v>0.1394</v>
      </c>
      <c r="DM21" s="5">
        <v>0.70720000000000005</v>
      </c>
      <c r="DN21" s="5">
        <v>0.85819999999999996</v>
      </c>
      <c r="DO21" s="5">
        <v>0.30980000000000002</v>
      </c>
      <c r="DP21" s="5">
        <v>0.91049999999999998</v>
      </c>
      <c r="DQ21" s="5">
        <v>0.1159</v>
      </c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0.69325833333333342</v>
      </c>
      <c r="EW21" s="4">
        <f t="shared" si="1"/>
        <v>0.82854583333333343</v>
      </c>
      <c r="EX21" s="4">
        <f t="shared" si="2"/>
        <v>0.33630833333333338</v>
      </c>
      <c r="EY21" s="4">
        <f t="shared" si="3"/>
        <v>0.89877083333333296</v>
      </c>
      <c r="EZ21" s="4">
        <f t="shared" si="4"/>
        <v>0.19264583333333332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k=20, r=0.1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k=20, r=0.1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r=0.1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k=5, r=0.1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k=20, r=0.9</v>
      </c>
    </row>
    <row r="22" spans="1:16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14">
        <v>0.66510000000000002</v>
      </c>
      <c r="AB22" s="14">
        <v>0.75580000000000003</v>
      </c>
      <c r="AC22" s="14">
        <v>0.35299999999999998</v>
      </c>
      <c r="AD22" s="14">
        <v>0.96299999999999997</v>
      </c>
      <c r="AE22" s="14">
        <v>0.19400000000000001</v>
      </c>
      <c r="AF22" s="4">
        <v>0.67290000000000005</v>
      </c>
      <c r="AG22" s="4">
        <v>0.77249999999999996</v>
      </c>
      <c r="AH22" s="4">
        <v>0.35020000000000001</v>
      </c>
      <c r="AI22" s="4">
        <v>0.95469999999999999</v>
      </c>
      <c r="AJ22" s="4">
        <v>0.19689999999999999</v>
      </c>
      <c r="AK22" s="14">
        <v>0.68420000000000003</v>
      </c>
      <c r="AL22" s="14">
        <v>0.79990000000000006</v>
      </c>
      <c r="AM22" s="14">
        <v>0.33389999999999997</v>
      </c>
      <c r="AN22" s="14">
        <v>0.9415</v>
      </c>
      <c r="AO22" s="14">
        <v>0.26329999999999998</v>
      </c>
      <c r="AP22" s="4">
        <v>0.70709999999999995</v>
      </c>
      <c r="AQ22" s="4">
        <v>0.85240000000000005</v>
      </c>
      <c r="AR22" s="4">
        <v>0.30840000000000001</v>
      </c>
      <c r="AS22" s="4">
        <v>0.91020000000000001</v>
      </c>
      <c r="AT22" s="4">
        <v>0.1424</v>
      </c>
      <c r="AU22" s="14">
        <v>0.79410000000000003</v>
      </c>
      <c r="AV22" s="14">
        <v>1.0746</v>
      </c>
      <c r="AW22" s="14">
        <v>0.22559999999999999</v>
      </c>
      <c r="AX22" s="14">
        <v>0.68010000000000004</v>
      </c>
      <c r="AY22" s="14">
        <v>5.57E-2</v>
      </c>
      <c r="AZ22" s="4">
        <v>0.66559999999999997</v>
      </c>
      <c r="BA22" s="4">
        <v>0.75539999999999996</v>
      </c>
      <c r="BB22" s="4">
        <v>0.34670000000000001</v>
      </c>
      <c r="BC22" s="4">
        <v>0.96279999999999999</v>
      </c>
      <c r="BD22" s="4">
        <v>0.16339999999999999</v>
      </c>
      <c r="BE22" s="5">
        <v>0.67310000000000003</v>
      </c>
      <c r="BF22" s="5">
        <v>0.77470000000000006</v>
      </c>
      <c r="BG22" s="5">
        <v>0.34649999999999997</v>
      </c>
      <c r="BH22" s="5">
        <v>0.95550000000000002</v>
      </c>
      <c r="BI22" s="5">
        <v>0.23150000000000001</v>
      </c>
      <c r="BJ22" s="4">
        <v>0.68569999999999998</v>
      </c>
      <c r="BK22" s="4">
        <v>0.80249999999999999</v>
      </c>
      <c r="BL22" s="4">
        <v>0.33379999999999999</v>
      </c>
      <c r="BM22" s="4">
        <v>0.94169999999999998</v>
      </c>
      <c r="BN22" s="4">
        <v>0.222</v>
      </c>
      <c r="BO22" s="5">
        <v>0.70799999999999996</v>
      </c>
      <c r="BP22" s="5">
        <v>0.85650000000000004</v>
      </c>
      <c r="BQ22" s="5">
        <v>0.30809999999999998</v>
      </c>
      <c r="BR22" s="5">
        <v>0.91</v>
      </c>
      <c r="BS22" s="5">
        <v>0.14940000000000001</v>
      </c>
      <c r="BT22" s="4">
        <v>0.79330000000000001</v>
      </c>
      <c r="BU22" s="4">
        <v>1.075</v>
      </c>
      <c r="BV22" s="4">
        <v>0.23050000000000001</v>
      </c>
      <c r="BW22" s="4">
        <v>0.68020000000000003</v>
      </c>
      <c r="BX22" s="4">
        <v>6.59E-2</v>
      </c>
      <c r="BY22" s="5">
        <v>0.66349999999999998</v>
      </c>
      <c r="BZ22" s="5">
        <v>0.75339999999999996</v>
      </c>
      <c r="CA22" s="5">
        <v>0.3594</v>
      </c>
      <c r="CB22" s="5">
        <v>0.96289999999999998</v>
      </c>
      <c r="CC22" s="5">
        <v>0.1129</v>
      </c>
      <c r="CD22" s="4">
        <v>0.67290000000000005</v>
      </c>
      <c r="CE22" s="4">
        <v>0.77510000000000001</v>
      </c>
      <c r="CF22" s="4">
        <v>0.3473</v>
      </c>
      <c r="CG22" s="4">
        <v>0.95520000000000005</v>
      </c>
      <c r="CH22" s="4">
        <v>0.1384</v>
      </c>
      <c r="CI22" s="5">
        <v>0.68520000000000003</v>
      </c>
      <c r="CJ22" s="5">
        <v>0.80149999999999999</v>
      </c>
      <c r="CK22" s="5">
        <v>0.33329999999999999</v>
      </c>
      <c r="CL22" s="5">
        <v>0.94199999999999995</v>
      </c>
      <c r="CM22" s="5">
        <v>0.1323</v>
      </c>
      <c r="CN22" s="4">
        <v>0.7077</v>
      </c>
      <c r="CO22" s="4">
        <v>0.85540000000000005</v>
      </c>
      <c r="CP22" s="4">
        <v>0.30930000000000002</v>
      </c>
      <c r="CQ22" s="4">
        <v>0.9103</v>
      </c>
      <c r="CR22" s="4">
        <v>8.3599999999999994E-2</v>
      </c>
      <c r="CS22" s="5">
        <v>0.79369999999999996</v>
      </c>
      <c r="CT22" s="5">
        <v>1.0751999999999999</v>
      </c>
      <c r="CU22" s="5">
        <v>0.22919999999999999</v>
      </c>
      <c r="CV22" s="5">
        <v>0.67959999999999998</v>
      </c>
      <c r="CW22" s="5">
        <v>3.5999999999999997E-2</v>
      </c>
      <c r="CX22" s="4">
        <v>0.66539999999999999</v>
      </c>
      <c r="CY22" s="4">
        <v>0.75749999999999995</v>
      </c>
      <c r="CZ22" s="4">
        <v>0.3523</v>
      </c>
      <c r="DA22" s="4">
        <v>0.96240000000000003</v>
      </c>
      <c r="DB22" s="4">
        <v>0.13689999999999999</v>
      </c>
      <c r="DC22" s="16"/>
      <c r="DD22" s="16"/>
      <c r="DE22" s="16"/>
      <c r="DF22" s="16"/>
      <c r="DG22" s="16"/>
      <c r="DH22" s="4">
        <v>0.68440000000000001</v>
      </c>
      <c r="DI22" s="4">
        <v>0.80020000000000002</v>
      </c>
      <c r="DJ22" s="4">
        <v>0.3367</v>
      </c>
      <c r="DK22" s="4">
        <v>0.94120000000000004</v>
      </c>
      <c r="DL22" s="4">
        <v>0.1157</v>
      </c>
      <c r="DM22" s="16"/>
      <c r="DN22" s="16"/>
      <c r="DO22" s="16"/>
      <c r="DP22" s="16"/>
      <c r="DQ22" s="16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0.6845</v>
      </c>
      <c r="EH22" s="5">
        <v>0.80069999999999997</v>
      </c>
      <c r="EI22" s="5">
        <v>0.33529999999999999</v>
      </c>
      <c r="EJ22" s="5">
        <v>0.94140000000000001</v>
      </c>
      <c r="EK22" s="5">
        <v>0.2278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0.70126956521739137</v>
      </c>
      <c r="EW22" s="4">
        <f t="shared" si="1"/>
        <v>0.84329999999999994</v>
      </c>
      <c r="EX22" s="4">
        <f t="shared" si="2"/>
        <v>0.31710434782608699</v>
      </c>
      <c r="EY22" s="4">
        <f t="shared" si="3"/>
        <v>0.8976739130434781</v>
      </c>
      <c r="EZ22" s="4">
        <f t="shared" si="4"/>
        <v>0.16396086956521738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k=20, r=0.1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k=20, r=0.1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r=0.1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k=5, r=0.1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k=20, r=0.9</v>
      </c>
    </row>
    <row r="23" spans="1:16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14">
        <v>0.66520000000000001</v>
      </c>
      <c r="AB23" s="14">
        <v>0.755</v>
      </c>
      <c r="AC23" s="14">
        <v>0.36549999999999999</v>
      </c>
      <c r="AD23" s="14">
        <v>0.96299999999999997</v>
      </c>
      <c r="AE23" s="14">
        <v>0.20030000000000001</v>
      </c>
      <c r="AF23" s="4">
        <v>0.67300000000000004</v>
      </c>
      <c r="AG23" s="4">
        <v>0.77300000000000002</v>
      </c>
      <c r="AH23" s="4">
        <v>0.35799999999999998</v>
      </c>
      <c r="AI23" s="4">
        <v>0.95469999999999999</v>
      </c>
      <c r="AJ23" s="4">
        <v>0.19439999999999999</v>
      </c>
      <c r="AK23" s="14">
        <v>0.68520000000000003</v>
      </c>
      <c r="AL23" s="14">
        <v>0.80310000000000004</v>
      </c>
      <c r="AM23" s="14">
        <v>0.33779999999999999</v>
      </c>
      <c r="AN23" s="14">
        <v>0.9415</v>
      </c>
      <c r="AO23" s="14">
        <v>0.2621</v>
      </c>
      <c r="AP23" s="4">
        <v>0.71040000000000003</v>
      </c>
      <c r="AQ23" s="4">
        <v>0.86180000000000001</v>
      </c>
      <c r="AR23" s="4">
        <v>0.30549999999999999</v>
      </c>
      <c r="AS23" s="4">
        <v>0.91020000000000001</v>
      </c>
      <c r="AT23" s="4">
        <v>0.14330000000000001</v>
      </c>
      <c r="AU23" s="14">
        <v>0.8044</v>
      </c>
      <c r="AV23" s="14">
        <v>1.1029</v>
      </c>
      <c r="AW23" s="14">
        <v>0.22270000000000001</v>
      </c>
      <c r="AX23" s="14">
        <v>0.68010000000000004</v>
      </c>
      <c r="AY23" s="14">
        <v>5.8000000000000003E-2</v>
      </c>
      <c r="AZ23" s="4">
        <v>0.66559999999999997</v>
      </c>
      <c r="BA23" s="4">
        <v>0.75539999999999996</v>
      </c>
      <c r="BB23" s="4">
        <v>0.35730000000000001</v>
      </c>
      <c r="BC23" s="4">
        <v>0.96279999999999999</v>
      </c>
      <c r="BD23" s="4">
        <v>0.15590000000000001</v>
      </c>
      <c r="BE23" s="5">
        <v>0.6734</v>
      </c>
      <c r="BF23" s="5">
        <v>0.77539999999999998</v>
      </c>
      <c r="BG23" s="5">
        <v>0.35510000000000003</v>
      </c>
      <c r="BH23" s="5">
        <v>0.95550000000000002</v>
      </c>
      <c r="BI23" s="5">
        <v>0.2215</v>
      </c>
      <c r="BJ23" s="4">
        <v>0.68679999999999997</v>
      </c>
      <c r="BK23" s="4">
        <v>0.80559999999999998</v>
      </c>
      <c r="BL23" s="4">
        <v>0.33700000000000002</v>
      </c>
      <c r="BM23" s="4">
        <v>0.94169999999999998</v>
      </c>
      <c r="BN23" s="4">
        <v>0.22600000000000001</v>
      </c>
      <c r="BO23" s="5">
        <v>0.7117</v>
      </c>
      <c r="BP23" s="5">
        <v>0.86719999999999997</v>
      </c>
      <c r="BQ23" s="5">
        <v>0.30459999999999998</v>
      </c>
      <c r="BR23" s="5">
        <v>0.91</v>
      </c>
      <c r="BS23" s="5">
        <v>0.15160000000000001</v>
      </c>
      <c r="BT23" s="4">
        <v>0.80379999999999996</v>
      </c>
      <c r="BU23" s="4">
        <v>1.1036999999999999</v>
      </c>
      <c r="BV23" s="4">
        <v>0.2276</v>
      </c>
      <c r="BW23" s="4">
        <v>0.68020000000000003</v>
      </c>
      <c r="BX23" s="4">
        <v>6.4299999999999996E-2</v>
      </c>
      <c r="BY23" s="5">
        <v>0.66339999999999999</v>
      </c>
      <c r="BZ23" s="5">
        <v>0.753</v>
      </c>
      <c r="CA23" s="5">
        <v>0.3669</v>
      </c>
      <c r="CB23" s="5">
        <v>0.96289999999999998</v>
      </c>
      <c r="CC23" s="5">
        <v>0.112</v>
      </c>
      <c r="CD23" s="4">
        <v>0.67320000000000002</v>
      </c>
      <c r="CE23" s="4">
        <v>0.77590000000000003</v>
      </c>
      <c r="CF23" s="4">
        <v>0.35520000000000002</v>
      </c>
      <c r="CG23" s="4">
        <v>0.95520000000000005</v>
      </c>
      <c r="CH23" s="4">
        <v>0.1381</v>
      </c>
      <c r="CI23" s="5">
        <v>0.68620000000000003</v>
      </c>
      <c r="CJ23" s="5">
        <v>0.80459999999999998</v>
      </c>
      <c r="CK23" s="5">
        <v>0.33560000000000001</v>
      </c>
      <c r="CL23" s="5">
        <v>0.94199999999999995</v>
      </c>
      <c r="CM23" s="5">
        <v>0.13450000000000001</v>
      </c>
      <c r="CN23" s="4">
        <v>0.71120000000000005</v>
      </c>
      <c r="CO23" s="4">
        <v>0.86519999999999997</v>
      </c>
      <c r="CP23" s="4">
        <v>0.30669999999999997</v>
      </c>
      <c r="CQ23" s="4">
        <v>0.9103</v>
      </c>
      <c r="CR23" s="4">
        <v>8.6099999999999996E-2</v>
      </c>
      <c r="CS23" s="5">
        <v>0.80359999999999998</v>
      </c>
      <c r="CT23" s="5">
        <v>1.1022000000000001</v>
      </c>
      <c r="CU23" s="5">
        <v>0.22639999999999999</v>
      </c>
      <c r="CV23" s="5">
        <v>0.67959999999999998</v>
      </c>
      <c r="CW23" s="5">
        <v>3.6499999999999998E-2</v>
      </c>
      <c r="CX23" s="4">
        <v>0.66579999999999995</v>
      </c>
      <c r="CY23" s="4">
        <v>0.75729999999999997</v>
      </c>
      <c r="CZ23" s="4">
        <v>0.36499999999999999</v>
      </c>
      <c r="DA23" s="4">
        <v>0.96240000000000003</v>
      </c>
      <c r="DB23" s="4">
        <v>0.1401</v>
      </c>
      <c r="DC23" s="16"/>
      <c r="DD23" s="16"/>
      <c r="DE23" s="16"/>
      <c r="DF23" s="16"/>
      <c r="DG23" s="16"/>
      <c r="DH23" s="4">
        <v>0.68540000000000001</v>
      </c>
      <c r="DI23" s="4">
        <v>0.80330000000000001</v>
      </c>
      <c r="DJ23" s="4">
        <v>0.33950000000000002</v>
      </c>
      <c r="DK23" s="4">
        <v>0.94120000000000004</v>
      </c>
      <c r="DL23" s="4">
        <v>0.115</v>
      </c>
      <c r="DM23" s="16"/>
      <c r="DN23" s="16"/>
      <c r="DO23" s="16"/>
      <c r="DP23" s="16"/>
      <c r="DQ23" s="16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0.7047681818181819</v>
      </c>
      <c r="EW23" s="4">
        <f t="shared" si="1"/>
        <v>0.85276818181818181</v>
      </c>
      <c r="EX23" s="4">
        <f t="shared" si="2"/>
        <v>0.3199136363636364</v>
      </c>
      <c r="EY23" s="4">
        <f t="shared" si="3"/>
        <v>0.89568636363636334</v>
      </c>
      <c r="EZ23" s="4">
        <f t="shared" si="4"/>
        <v>0.16107727272727274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k=20, r=0.1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k=20, r=0.1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k=20, r=0.1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k=5, r=0.1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k=20, r=0.9</v>
      </c>
    </row>
    <row r="24" spans="1:16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14">
        <v>0.67500000000000004</v>
      </c>
      <c r="AB24" s="14">
        <v>0.77829999999999999</v>
      </c>
      <c r="AC24" s="14">
        <v>0.34939999999999999</v>
      </c>
      <c r="AD24" s="14">
        <v>0.96299999999999997</v>
      </c>
      <c r="AE24" s="14">
        <v>0.18429999999999999</v>
      </c>
      <c r="AF24" s="4">
        <v>0.68079999999999996</v>
      </c>
      <c r="AG24" s="4">
        <v>0.79039999999999999</v>
      </c>
      <c r="AH24" s="4">
        <v>0.34720000000000001</v>
      </c>
      <c r="AI24" s="4">
        <v>0.95469999999999999</v>
      </c>
      <c r="AJ24" s="4">
        <v>0.24479999999999999</v>
      </c>
      <c r="AK24" s="14">
        <v>0.68930000000000002</v>
      </c>
      <c r="AL24" s="14">
        <v>0.81159999999999999</v>
      </c>
      <c r="AM24" s="14">
        <v>0.33129999999999998</v>
      </c>
      <c r="AN24" s="14">
        <v>0.9415</v>
      </c>
      <c r="AO24" s="14">
        <v>0.2213</v>
      </c>
      <c r="AP24" s="4">
        <v>0.70950000000000002</v>
      </c>
      <c r="AQ24" s="4">
        <v>0.85829999999999995</v>
      </c>
      <c r="AR24" s="4">
        <v>0.30669999999999997</v>
      </c>
      <c r="AS24" s="4">
        <v>0.91020000000000001</v>
      </c>
      <c r="AT24" s="4">
        <v>0.1467</v>
      </c>
      <c r="AU24" s="14">
        <v>0.79559999999999997</v>
      </c>
      <c r="AV24" s="14">
        <v>1.0786</v>
      </c>
      <c r="AW24" s="14">
        <v>0.22439999999999999</v>
      </c>
      <c r="AX24" s="14">
        <v>0.68010000000000004</v>
      </c>
      <c r="AY24" s="14">
        <v>5.7500000000000002E-2</v>
      </c>
      <c r="AZ24" s="4">
        <v>0.6754</v>
      </c>
      <c r="BA24" s="4">
        <v>0.77829999999999999</v>
      </c>
      <c r="BB24" s="4">
        <v>0.34279999999999999</v>
      </c>
      <c r="BC24" s="4">
        <v>0.96279999999999999</v>
      </c>
      <c r="BD24" s="4">
        <v>0.155</v>
      </c>
      <c r="BE24" s="5">
        <v>0.68120000000000003</v>
      </c>
      <c r="BF24" s="5">
        <v>0.79310000000000003</v>
      </c>
      <c r="BG24" s="5">
        <v>0.34350000000000003</v>
      </c>
      <c r="BH24" s="5">
        <v>0.95550000000000002</v>
      </c>
      <c r="BI24" s="5">
        <v>0.22389999999999999</v>
      </c>
      <c r="BJ24" s="4">
        <v>0.69079999999999997</v>
      </c>
      <c r="BK24" s="4">
        <v>0.81399999999999995</v>
      </c>
      <c r="BL24" s="4">
        <v>0.33169999999999999</v>
      </c>
      <c r="BM24" s="4">
        <v>0.94169999999999998</v>
      </c>
      <c r="BN24" s="4">
        <v>0.2167</v>
      </c>
      <c r="BO24" s="5">
        <v>0.71040000000000003</v>
      </c>
      <c r="BP24" s="5">
        <v>0.86260000000000003</v>
      </c>
      <c r="BQ24" s="5">
        <v>0.30620000000000003</v>
      </c>
      <c r="BR24" s="5">
        <v>0.91</v>
      </c>
      <c r="BS24" s="5">
        <v>0.15359999999999999</v>
      </c>
      <c r="BT24" s="4">
        <v>0.79490000000000005</v>
      </c>
      <c r="BU24" s="4">
        <v>1.0794999999999999</v>
      </c>
      <c r="BV24" s="4">
        <v>0.23039999999999999</v>
      </c>
      <c r="BW24" s="4">
        <v>0.68020000000000003</v>
      </c>
      <c r="BX24" s="4">
        <v>6.6299999999999998E-2</v>
      </c>
      <c r="BY24" s="5">
        <v>0.67359999999999998</v>
      </c>
      <c r="BZ24" s="5">
        <v>0.77639999999999998</v>
      </c>
      <c r="CA24" s="5">
        <v>0.35489999999999999</v>
      </c>
      <c r="CB24" s="5">
        <v>0.96289999999999998</v>
      </c>
      <c r="CC24" s="5">
        <v>0.11210000000000001</v>
      </c>
      <c r="CD24" s="4">
        <v>0.68069999999999997</v>
      </c>
      <c r="CE24" s="4">
        <v>0.79279999999999995</v>
      </c>
      <c r="CF24" s="4">
        <v>0.34429999999999999</v>
      </c>
      <c r="CG24" s="4">
        <v>0.95520000000000005</v>
      </c>
      <c r="CH24" s="4">
        <v>0.13950000000000001</v>
      </c>
      <c r="CI24" s="5">
        <v>0.69010000000000005</v>
      </c>
      <c r="CJ24" s="5">
        <v>0.81299999999999994</v>
      </c>
      <c r="CK24" s="5">
        <v>0.33110000000000001</v>
      </c>
      <c r="CL24" s="5">
        <v>0.94199999999999995</v>
      </c>
      <c r="CM24" s="5">
        <v>0.13689999999999999</v>
      </c>
      <c r="CN24" s="4">
        <v>0.71009999999999995</v>
      </c>
      <c r="CO24" s="4">
        <v>0.86150000000000004</v>
      </c>
      <c r="CP24" s="4">
        <v>0.30809999999999998</v>
      </c>
      <c r="CQ24" s="4">
        <v>0.9103</v>
      </c>
      <c r="CR24" s="4">
        <v>8.43E-2</v>
      </c>
      <c r="CS24" s="5">
        <v>0.79510000000000003</v>
      </c>
      <c r="CT24" s="5">
        <v>1.0789</v>
      </c>
      <c r="CU24" s="5">
        <v>0.22919999999999999</v>
      </c>
      <c r="CV24" s="5">
        <v>0.67959999999999998</v>
      </c>
      <c r="CW24" s="5">
        <v>3.8600000000000002E-2</v>
      </c>
      <c r="CX24" s="4">
        <v>0.6754</v>
      </c>
      <c r="CY24" s="4">
        <v>0.78010000000000002</v>
      </c>
      <c r="CZ24" s="4">
        <v>0.34810000000000002</v>
      </c>
      <c r="DA24" s="4">
        <v>0.96240000000000003</v>
      </c>
      <c r="DB24" s="4">
        <v>0.14299999999999999</v>
      </c>
      <c r="DC24" s="16"/>
      <c r="DD24" s="16"/>
      <c r="DE24" s="16"/>
      <c r="DF24" s="16"/>
      <c r="DG24" s="16"/>
      <c r="DH24" s="4">
        <v>0.6895</v>
      </c>
      <c r="DI24" s="4">
        <v>0.81189999999999996</v>
      </c>
      <c r="DJ24" s="4">
        <v>0.33460000000000001</v>
      </c>
      <c r="DK24" s="4">
        <v>0.94120000000000004</v>
      </c>
      <c r="DL24" s="4">
        <v>0.1169</v>
      </c>
      <c r="DM24" s="16"/>
      <c r="DN24" s="16"/>
      <c r="DO24" s="16"/>
      <c r="DP24" s="16"/>
      <c r="DQ24" s="16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0.70754545454545459</v>
      </c>
      <c r="EW24" s="4">
        <f t="shared" si="1"/>
        <v>0.85804545454545478</v>
      </c>
      <c r="EX24" s="4">
        <f t="shared" si="2"/>
        <v>0.31393636363636362</v>
      </c>
      <c r="EY24" s="4">
        <f t="shared" si="3"/>
        <v>0.89568636363636334</v>
      </c>
      <c r="EZ24" s="4">
        <f t="shared" si="4"/>
        <v>0.16453181818181814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k=20, r=0.1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k=20, r=0.1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k=20, r=0.1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k=5, r=0.1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k=20, r=0.9</v>
      </c>
    </row>
    <row r="25" spans="1:16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14">
        <v>0.71930000000000005</v>
      </c>
      <c r="AB25" s="14">
        <v>0.87450000000000006</v>
      </c>
      <c r="AC25" s="14">
        <v>0.33040000000000003</v>
      </c>
      <c r="AD25" s="14">
        <v>0.96309999999999996</v>
      </c>
      <c r="AE25" s="14">
        <v>5.1589</v>
      </c>
      <c r="AF25" s="4">
        <v>0.72950000000000004</v>
      </c>
      <c r="AG25" s="4">
        <v>0.89949999999999997</v>
      </c>
      <c r="AH25" s="4">
        <v>0.32919999999999999</v>
      </c>
      <c r="AI25" s="4">
        <v>0.95479999999999998</v>
      </c>
      <c r="AJ25" s="4">
        <v>8.5197000000000003</v>
      </c>
      <c r="AK25" s="14">
        <v>0.74490000000000001</v>
      </c>
      <c r="AL25" s="14">
        <v>0.93730000000000002</v>
      </c>
      <c r="AM25" s="14">
        <v>0.314</v>
      </c>
      <c r="AN25" s="14">
        <v>0.94110000000000005</v>
      </c>
      <c r="AO25" s="14">
        <v>8.8813999999999993</v>
      </c>
      <c r="AP25" s="4">
        <v>0.77</v>
      </c>
      <c r="AQ25" s="4">
        <v>1.0004</v>
      </c>
      <c r="AR25" s="4">
        <v>0.29320000000000002</v>
      </c>
      <c r="AS25" s="4">
        <v>0.90500000000000003</v>
      </c>
      <c r="AT25" s="4">
        <v>7.0221</v>
      </c>
      <c r="AU25" s="14">
        <v>0.81699999999999995</v>
      </c>
      <c r="AV25" s="14">
        <v>1.119</v>
      </c>
      <c r="AW25" s="14">
        <v>0.28399999999999997</v>
      </c>
      <c r="AX25" s="14">
        <v>0.52890000000000004</v>
      </c>
      <c r="AY25" s="14">
        <v>2.5266999999999999</v>
      </c>
      <c r="AZ25" s="4">
        <v>0.71819999999999995</v>
      </c>
      <c r="BA25" s="4">
        <v>0.87290000000000001</v>
      </c>
      <c r="BB25" s="4">
        <v>0.3241</v>
      </c>
      <c r="BC25" s="4">
        <v>0.96289999999999998</v>
      </c>
      <c r="BD25" s="4">
        <v>5.0869</v>
      </c>
      <c r="BE25" s="5">
        <v>0.73009999999999997</v>
      </c>
      <c r="BF25" s="5">
        <v>0.90129999999999999</v>
      </c>
      <c r="BG25" s="5">
        <v>0.32529999999999998</v>
      </c>
      <c r="BH25" s="5">
        <v>0.9556</v>
      </c>
      <c r="BI25" s="5">
        <v>8.5336999999999996</v>
      </c>
      <c r="BJ25" s="4">
        <v>0.74729999999999996</v>
      </c>
      <c r="BK25" s="4">
        <v>0.94189999999999996</v>
      </c>
      <c r="BL25" s="4">
        <v>0.3115</v>
      </c>
      <c r="BM25" s="4">
        <v>0.94140000000000001</v>
      </c>
      <c r="BN25" s="4">
        <v>9.2317</v>
      </c>
      <c r="BO25" s="5">
        <v>0.77080000000000004</v>
      </c>
      <c r="BP25" s="5">
        <v>1.0022</v>
      </c>
      <c r="BQ25" s="5">
        <v>0.29520000000000002</v>
      </c>
      <c r="BR25" s="5">
        <v>0.90369999999999995</v>
      </c>
      <c r="BS25" s="5">
        <v>6.9161000000000001</v>
      </c>
      <c r="BT25" s="4">
        <v>0.81869999999999998</v>
      </c>
      <c r="BU25" s="4">
        <v>1.1229</v>
      </c>
      <c r="BV25" s="4">
        <v>0.2873</v>
      </c>
      <c r="BW25" s="4">
        <v>0.53649999999999998</v>
      </c>
      <c r="BX25" s="4">
        <v>2.5125999999999999</v>
      </c>
      <c r="BY25" s="5">
        <v>0.71789999999999998</v>
      </c>
      <c r="BZ25" s="5">
        <v>0.86990000000000001</v>
      </c>
      <c r="CA25" s="5">
        <v>0.33700000000000002</v>
      </c>
      <c r="CB25" s="5">
        <v>0.96299999999999997</v>
      </c>
      <c r="CC25" s="5">
        <v>4.2945000000000002</v>
      </c>
      <c r="CD25" s="4">
        <v>0.7298</v>
      </c>
      <c r="CE25" s="4">
        <v>0.90059999999999996</v>
      </c>
      <c r="CF25" s="4">
        <v>0.32640000000000002</v>
      </c>
      <c r="CG25" s="4">
        <v>0.95520000000000005</v>
      </c>
      <c r="CH25" s="4">
        <v>6.6627999999999998</v>
      </c>
      <c r="CI25" s="5">
        <v>0.74590000000000001</v>
      </c>
      <c r="CJ25" s="5">
        <v>0.93889999999999996</v>
      </c>
      <c r="CK25" s="5">
        <v>0.312</v>
      </c>
      <c r="CL25" s="5">
        <v>0.94159999999999999</v>
      </c>
      <c r="CM25" s="5">
        <v>6.5564999999999998</v>
      </c>
      <c r="CN25" s="4">
        <v>0.77010000000000001</v>
      </c>
      <c r="CO25" s="4">
        <v>0.999</v>
      </c>
      <c r="CP25" s="4">
        <v>0.29959999999999998</v>
      </c>
      <c r="CQ25" s="4">
        <v>0.9052</v>
      </c>
      <c r="CR25" s="4">
        <v>5.4687999999999999</v>
      </c>
      <c r="CS25" s="5">
        <v>0.82089999999999996</v>
      </c>
      <c r="CT25" s="5">
        <v>1.1312</v>
      </c>
      <c r="CU25" s="5">
        <v>0.28610000000000002</v>
      </c>
      <c r="CV25" s="5">
        <v>0.55169999999999997</v>
      </c>
      <c r="CW25" s="5">
        <v>1.7581</v>
      </c>
      <c r="CX25" s="4">
        <v>0.71930000000000005</v>
      </c>
      <c r="CY25" s="4">
        <v>0.87529999999999997</v>
      </c>
      <c r="CZ25" s="4">
        <v>0.3296</v>
      </c>
      <c r="DA25" s="4">
        <v>0.96240000000000003</v>
      </c>
      <c r="DB25" s="4">
        <v>5.2343000000000002</v>
      </c>
      <c r="DC25" s="5">
        <v>0.72919999999999996</v>
      </c>
      <c r="DD25" s="5">
        <v>0.89880000000000004</v>
      </c>
      <c r="DE25" s="5">
        <v>0.32590000000000002</v>
      </c>
      <c r="DF25" s="5">
        <v>0.95499999999999996</v>
      </c>
      <c r="DG25" s="5">
        <v>6.2895000000000003</v>
      </c>
      <c r="DH25" s="4">
        <v>0.74539999999999995</v>
      </c>
      <c r="DI25" s="4">
        <v>0.93789999999999996</v>
      </c>
      <c r="DJ25" s="4">
        <v>0.31519999999999998</v>
      </c>
      <c r="DK25" s="4">
        <v>0.94089999999999996</v>
      </c>
      <c r="DL25" s="4">
        <v>6.7449000000000003</v>
      </c>
      <c r="DM25" s="5">
        <v>0.77029999999999998</v>
      </c>
      <c r="DN25" s="5">
        <v>1.0008999999999999</v>
      </c>
      <c r="DO25" s="5">
        <v>0.29709999999999998</v>
      </c>
      <c r="DP25" s="5">
        <v>0.90449999999999997</v>
      </c>
      <c r="DQ25" s="5">
        <v>5.5793999999999997</v>
      </c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0.75379583333333322</v>
      </c>
      <c r="EW25" s="4">
        <f t="shared" si="1"/>
        <v>0.9599375</v>
      </c>
      <c r="EX25" s="4">
        <f t="shared" si="2"/>
        <v>0.31091666666666667</v>
      </c>
      <c r="EY25" s="4">
        <f t="shared" si="3"/>
        <v>0.87381249999999966</v>
      </c>
      <c r="EZ25" s="4">
        <f t="shared" si="4"/>
        <v>6.55375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r=0.1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r=0.1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k=20, r=0.1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k=5, r=0.1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k=20, r=0.9</v>
      </c>
    </row>
    <row r="26" spans="1:16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14">
        <v>0.65439999999999998</v>
      </c>
      <c r="AB26" s="14">
        <v>0.73640000000000005</v>
      </c>
      <c r="AC26" s="14">
        <v>0.36509999999999998</v>
      </c>
      <c r="AD26" s="14">
        <v>0.96299999999999997</v>
      </c>
      <c r="AE26" s="14">
        <v>0.22270000000000001</v>
      </c>
      <c r="AF26" s="4">
        <v>0.66679999999999995</v>
      </c>
      <c r="AG26" s="4">
        <v>0.76119999999999999</v>
      </c>
      <c r="AH26" s="4">
        <v>0.35570000000000002</v>
      </c>
      <c r="AI26" s="4">
        <v>0.95469999999999999</v>
      </c>
      <c r="AJ26" s="4">
        <v>0.3226</v>
      </c>
      <c r="AK26" s="14">
        <v>0.68169999999999997</v>
      </c>
      <c r="AL26" s="14">
        <v>0.79559999999999997</v>
      </c>
      <c r="AM26" s="14">
        <v>0.3362</v>
      </c>
      <c r="AN26" s="14">
        <v>0.9415</v>
      </c>
      <c r="AO26" s="14">
        <v>0.29799999999999999</v>
      </c>
      <c r="AP26" s="4">
        <v>0.70640000000000003</v>
      </c>
      <c r="AQ26" s="4">
        <v>0.85119999999999996</v>
      </c>
      <c r="AR26" s="4">
        <v>0.30940000000000001</v>
      </c>
      <c r="AS26" s="4">
        <v>0.91020000000000001</v>
      </c>
      <c r="AT26" s="4">
        <v>0.15379999999999999</v>
      </c>
      <c r="AU26" s="14">
        <v>0.79320000000000002</v>
      </c>
      <c r="AV26" s="14">
        <v>1.0724</v>
      </c>
      <c r="AW26" s="14">
        <v>0.2261</v>
      </c>
      <c r="AX26" s="14">
        <v>0.68010000000000004</v>
      </c>
      <c r="AY26" s="14">
        <v>5.96E-2</v>
      </c>
      <c r="AZ26" s="4">
        <v>0.65500000000000003</v>
      </c>
      <c r="BA26" s="4">
        <v>0.73609999999999998</v>
      </c>
      <c r="BB26" s="4">
        <v>0.35580000000000001</v>
      </c>
      <c r="BC26" s="4">
        <v>0.96279999999999999</v>
      </c>
      <c r="BD26" s="4">
        <v>0.19470000000000001</v>
      </c>
      <c r="BE26" s="5">
        <v>0.66700000000000004</v>
      </c>
      <c r="BF26" s="5">
        <v>0.76380000000000003</v>
      </c>
      <c r="BG26" s="5">
        <v>0.3523</v>
      </c>
      <c r="BH26" s="5">
        <v>0.95550000000000002</v>
      </c>
      <c r="BI26" s="5">
        <v>0.29020000000000001</v>
      </c>
      <c r="BJ26" s="4">
        <v>0.68320000000000003</v>
      </c>
      <c r="BK26" s="4">
        <v>0.79810000000000003</v>
      </c>
      <c r="BL26" s="4">
        <v>0.33610000000000001</v>
      </c>
      <c r="BM26" s="4">
        <v>0.94169999999999998</v>
      </c>
      <c r="BN26" s="4">
        <v>0.27379999999999999</v>
      </c>
      <c r="BO26" s="5">
        <v>0.70730000000000004</v>
      </c>
      <c r="BP26" s="5">
        <v>0.85540000000000005</v>
      </c>
      <c r="BQ26" s="5">
        <v>0.309</v>
      </c>
      <c r="BR26" s="5">
        <v>0.91</v>
      </c>
      <c r="BS26" s="5">
        <v>0.17330000000000001</v>
      </c>
      <c r="BT26" s="4">
        <v>0.7923</v>
      </c>
      <c r="BU26" s="4">
        <v>1.0729</v>
      </c>
      <c r="BV26" s="4">
        <v>0.23100000000000001</v>
      </c>
      <c r="BW26" s="4">
        <v>0.68020000000000003</v>
      </c>
      <c r="BX26" s="4">
        <v>6.8900000000000003E-2</v>
      </c>
      <c r="BY26" s="5">
        <v>0.65290000000000004</v>
      </c>
      <c r="BZ26" s="5">
        <v>0.73360000000000003</v>
      </c>
      <c r="CA26" s="5">
        <v>0.3695</v>
      </c>
      <c r="CB26" s="5">
        <v>0.96289999999999998</v>
      </c>
      <c r="CC26" s="5">
        <v>0.13800000000000001</v>
      </c>
      <c r="CD26" s="4">
        <v>0.66690000000000005</v>
      </c>
      <c r="CE26" s="4">
        <v>0.76400000000000001</v>
      </c>
      <c r="CF26" s="4">
        <v>0.35270000000000001</v>
      </c>
      <c r="CG26" s="4">
        <v>0.95520000000000005</v>
      </c>
      <c r="CH26" s="4">
        <v>0.18629999999999999</v>
      </c>
      <c r="CI26" s="5">
        <v>0.68259999999999998</v>
      </c>
      <c r="CJ26" s="5">
        <v>0.79710000000000003</v>
      </c>
      <c r="CK26" s="5">
        <v>0.33579999999999999</v>
      </c>
      <c r="CL26" s="5">
        <v>0.94199999999999995</v>
      </c>
      <c r="CM26" s="5">
        <v>0.18310000000000001</v>
      </c>
      <c r="CN26" s="4">
        <v>0.70699999999999996</v>
      </c>
      <c r="CO26" s="4">
        <v>0.85419999999999996</v>
      </c>
      <c r="CP26" s="4">
        <v>0.31040000000000001</v>
      </c>
      <c r="CQ26" s="4">
        <v>0.9103</v>
      </c>
      <c r="CR26" s="4">
        <v>0.105</v>
      </c>
      <c r="CS26" s="5">
        <v>0.79279999999999995</v>
      </c>
      <c r="CT26" s="5">
        <v>1.073</v>
      </c>
      <c r="CU26" s="5">
        <v>0.22969999999999999</v>
      </c>
      <c r="CV26" s="5">
        <v>0.67959999999999998</v>
      </c>
      <c r="CW26" s="5">
        <v>4.1799999999999997E-2</v>
      </c>
      <c r="CX26" s="4">
        <v>0.65500000000000003</v>
      </c>
      <c r="CY26" s="4">
        <v>0.73819999999999997</v>
      </c>
      <c r="CZ26" s="4">
        <v>0.3624</v>
      </c>
      <c r="DA26" s="4">
        <v>0.96240000000000003</v>
      </c>
      <c r="DB26" s="4">
        <v>0.1862</v>
      </c>
      <c r="DC26" s="5">
        <v>0.66590000000000005</v>
      </c>
      <c r="DD26" s="5">
        <v>0.76080000000000003</v>
      </c>
      <c r="DE26" s="5">
        <v>0.3538</v>
      </c>
      <c r="DF26" s="5">
        <v>0.95489999999999997</v>
      </c>
      <c r="DG26" s="5">
        <v>0.2177</v>
      </c>
      <c r="DH26" s="4">
        <v>0.68189999999999995</v>
      </c>
      <c r="DI26" s="4">
        <v>0.79579999999999995</v>
      </c>
      <c r="DJ26" s="4">
        <v>0.3392</v>
      </c>
      <c r="DK26" s="4">
        <v>0.94120000000000004</v>
      </c>
      <c r="DL26" s="4">
        <v>0.1537</v>
      </c>
      <c r="DM26" s="5">
        <v>0.70720000000000005</v>
      </c>
      <c r="DN26" s="5">
        <v>0.85450000000000004</v>
      </c>
      <c r="DO26" s="5">
        <v>0.30930000000000002</v>
      </c>
      <c r="DP26" s="5">
        <v>0.91049999999999998</v>
      </c>
      <c r="DQ26" s="5">
        <v>0.13919999999999999</v>
      </c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0.69670833333333348</v>
      </c>
      <c r="EW26" s="4">
        <f t="shared" si="1"/>
        <v>0.83467916666666664</v>
      </c>
      <c r="EX26" s="4">
        <f t="shared" si="2"/>
        <v>0.32130416666666672</v>
      </c>
      <c r="EY26" s="4">
        <f t="shared" si="3"/>
        <v>0.89877083333333296</v>
      </c>
      <c r="EZ26" s="4">
        <f t="shared" si="4"/>
        <v>0.20445833333333338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k=20, r=0.1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k=20, r=0.1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r=0.1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k=5, r=0.1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k=20, r=0.9</v>
      </c>
    </row>
    <row r="27" spans="1:16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14">
        <v>0.64390000000000003</v>
      </c>
      <c r="AB27" s="14">
        <v>0.71220000000000006</v>
      </c>
      <c r="AC27" s="14">
        <v>0.39069999999999999</v>
      </c>
      <c r="AD27" s="14">
        <v>0.96309999999999996</v>
      </c>
      <c r="AE27" s="14">
        <v>0.16309999999999999</v>
      </c>
      <c r="AF27" s="4">
        <v>0.6552</v>
      </c>
      <c r="AG27" s="4">
        <v>0.73580000000000001</v>
      </c>
      <c r="AH27" s="4">
        <v>0.37859999999999999</v>
      </c>
      <c r="AI27" s="4">
        <v>0.95489999999999997</v>
      </c>
      <c r="AJ27" s="4">
        <v>0.25729999999999997</v>
      </c>
      <c r="AK27" s="14">
        <v>0.67130000000000001</v>
      </c>
      <c r="AL27" s="14">
        <v>0.77380000000000004</v>
      </c>
      <c r="AM27" s="14">
        <v>0.35099999999999998</v>
      </c>
      <c r="AN27" s="14">
        <v>0.94199999999999995</v>
      </c>
      <c r="AO27" s="14">
        <v>0.23669999999999999</v>
      </c>
      <c r="AP27" s="4">
        <v>0.70330000000000004</v>
      </c>
      <c r="AQ27" s="4">
        <v>0.84899999999999998</v>
      </c>
      <c r="AR27" s="4">
        <v>0.30880000000000002</v>
      </c>
      <c r="AS27" s="4">
        <v>0.91459999999999997</v>
      </c>
      <c r="AT27" s="4">
        <v>0.1328</v>
      </c>
      <c r="AU27" s="14">
        <v>0.82509999999999994</v>
      </c>
      <c r="AV27" s="14">
        <v>1.1614</v>
      </c>
      <c r="AW27" s="14">
        <v>0.21709999999999999</v>
      </c>
      <c r="AX27" s="14">
        <v>0.80810000000000004</v>
      </c>
      <c r="AY27" s="14">
        <v>5.4199999999999998E-2</v>
      </c>
      <c r="AZ27" s="4">
        <v>0.64470000000000005</v>
      </c>
      <c r="BA27" s="4">
        <v>0.71360000000000001</v>
      </c>
      <c r="BB27" s="4">
        <v>0.378</v>
      </c>
      <c r="BC27" s="4">
        <v>0.96289999999999998</v>
      </c>
      <c r="BD27" s="4">
        <v>0.152</v>
      </c>
      <c r="BE27" s="5">
        <v>0.65590000000000004</v>
      </c>
      <c r="BF27" s="5">
        <v>0.73919999999999997</v>
      </c>
      <c r="BG27" s="5">
        <v>0.37390000000000001</v>
      </c>
      <c r="BH27" s="5">
        <v>0.95569999999999999</v>
      </c>
      <c r="BI27" s="5">
        <v>0.2208</v>
      </c>
      <c r="BJ27" s="4">
        <v>0.67259999999999998</v>
      </c>
      <c r="BK27" s="4">
        <v>0.77610000000000001</v>
      </c>
      <c r="BL27" s="4">
        <v>0.3508</v>
      </c>
      <c r="BM27" s="4">
        <v>0.94230000000000003</v>
      </c>
      <c r="BN27" s="4">
        <v>0.21060000000000001</v>
      </c>
      <c r="BO27" s="5">
        <v>0.70409999999999995</v>
      </c>
      <c r="BP27" s="5">
        <v>0.85289999999999999</v>
      </c>
      <c r="BQ27" s="5">
        <v>0.30719999999999997</v>
      </c>
      <c r="BR27" s="5">
        <v>0.91439999999999999</v>
      </c>
      <c r="BS27" s="5">
        <v>0.1406</v>
      </c>
      <c r="BT27" s="4">
        <v>0.82509999999999994</v>
      </c>
      <c r="BU27" s="4">
        <v>1.1629</v>
      </c>
      <c r="BV27" s="4">
        <v>0.22109999999999999</v>
      </c>
      <c r="BW27" s="4">
        <v>0.80820000000000003</v>
      </c>
      <c r="BX27" s="4">
        <v>6.0699999999999997E-2</v>
      </c>
      <c r="BY27" s="5">
        <v>0.6421</v>
      </c>
      <c r="BZ27" s="5">
        <v>0.7097</v>
      </c>
      <c r="CA27" s="5">
        <v>0.3957</v>
      </c>
      <c r="CB27" s="5">
        <v>0.96299999999999997</v>
      </c>
      <c r="CC27" s="5">
        <v>9.3299999999999994E-2</v>
      </c>
      <c r="CD27" s="4">
        <v>0.65539999999999998</v>
      </c>
      <c r="CE27" s="4">
        <v>0.73870000000000002</v>
      </c>
      <c r="CF27" s="4">
        <v>0.375</v>
      </c>
      <c r="CG27" s="4">
        <v>0.95530000000000004</v>
      </c>
      <c r="CH27" s="4">
        <v>0.1323</v>
      </c>
      <c r="CI27" s="5">
        <v>0.67210000000000003</v>
      </c>
      <c r="CJ27" s="5">
        <v>0.77539999999999998</v>
      </c>
      <c r="CK27" s="5">
        <v>0.35020000000000001</v>
      </c>
      <c r="CL27" s="5">
        <v>0.94259999999999999</v>
      </c>
      <c r="CM27" s="5">
        <v>0.13930000000000001</v>
      </c>
      <c r="CN27" s="4">
        <v>0.70379999999999998</v>
      </c>
      <c r="CO27" s="4">
        <v>0.85170000000000001</v>
      </c>
      <c r="CP27" s="4">
        <v>0.30769999999999997</v>
      </c>
      <c r="CQ27" s="4">
        <v>0.91459999999999997</v>
      </c>
      <c r="CR27" s="4">
        <v>8.7300000000000003E-2</v>
      </c>
      <c r="CS27" s="5">
        <v>0.82479999999999998</v>
      </c>
      <c r="CT27" s="5">
        <v>1.1620999999999999</v>
      </c>
      <c r="CU27" s="5">
        <v>0.2208</v>
      </c>
      <c r="CV27" s="5">
        <v>0.80830000000000002</v>
      </c>
      <c r="CW27" s="5">
        <v>3.73E-2</v>
      </c>
      <c r="CX27" s="4">
        <v>0.64429999999999998</v>
      </c>
      <c r="CY27" s="4">
        <v>0.71360000000000001</v>
      </c>
      <c r="CZ27" s="4">
        <v>0.38850000000000001</v>
      </c>
      <c r="DA27" s="4">
        <v>0.96240000000000003</v>
      </c>
      <c r="DB27" s="4">
        <v>0.13500000000000001</v>
      </c>
      <c r="DC27" s="5">
        <v>0.65429999999999999</v>
      </c>
      <c r="DD27" s="5">
        <v>0.73519999999999996</v>
      </c>
      <c r="DE27" s="5">
        <v>0.37569999999999998</v>
      </c>
      <c r="DF27" s="5">
        <v>0.95499999999999996</v>
      </c>
      <c r="DG27" s="5">
        <v>0.16189999999999999</v>
      </c>
      <c r="DH27" s="4">
        <v>0.67149999999999999</v>
      </c>
      <c r="DI27" s="4">
        <v>0.77400000000000002</v>
      </c>
      <c r="DJ27" s="4">
        <v>0.35299999999999998</v>
      </c>
      <c r="DK27" s="4">
        <v>0.94179999999999997</v>
      </c>
      <c r="DL27" s="4">
        <v>0.1142</v>
      </c>
      <c r="DM27" s="5">
        <v>0.70409999999999995</v>
      </c>
      <c r="DN27" s="5">
        <v>0.85209999999999997</v>
      </c>
      <c r="DO27" s="5">
        <v>0.30649999999999999</v>
      </c>
      <c r="DP27" s="5">
        <v>0.91490000000000005</v>
      </c>
      <c r="DQ27" s="5">
        <v>0.1115</v>
      </c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0.69459999999999988</v>
      </c>
      <c r="EW27" s="4">
        <f t="shared" si="1"/>
        <v>0.83409999999999995</v>
      </c>
      <c r="EX27" s="4">
        <f t="shared" si="2"/>
        <v>0.33219166666666661</v>
      </c>
      <c r="EY27" s="4">
        <f t="shared" si="3"/>
        <v>0.92123333333333302</v>
      </c>
      <c r="EZ27" s="4">
        <f t="shared" si="4"/>
        <v>0.15417916666666667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k=20, r=0.1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k=20, r=0.1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k=20, r=0.1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k=5, r=0.1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k=20, r=0.9</v>
      </c>
    </row>
    <row r="28" spans="1:16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14">
        <v>0.64710000000000001</v>
      </c>
      <c r="AB28" s="14">
        <v>0.71819999999999995</v>
      </c>
      <c r="AC28" s="14">
        <v>0.39360000000000001</v>
      </c>
      <c r="AD28" s="14">
        <v>0.96309999999999996</v>
      </c>
      <c r="AE28" s="14">
        <v>0.1928</v>
      </c>
      <c r="AF28" s="4">
        <v>0.65959999999999996</v>
      </c>
      <c r="AG28" s="4">
        <v>0.74390000000000001</v>
      </c>
      <c r="AH28" s="4">
        <v>0.37969999999999998</v>
      </c>
      <c r="AI28" s="4">
        <v>0.95489999999999997</v>
      </c>
      <c r="AJ28" s="4">
        <v>0.29380000000000001</v>
      </c>
      <c r="AK28" s="14">
        <v>0.67559999999999998</v>
      </c>
      <c r="AL28" s="14">
        <v>0.78139999999999998</v>
      </c>
      <c r="AM28" s="14">
        <v>0.35270000000000001</v>
      </c>
      <c r="AN28" s="14">
        <v>0.94199999999999995</v>
      </c>
      <c r="AO28" s="14">
        <v>0.28410000000000002</v>
      </c>
      <c r="AP28" s="4">
        <v>0.70689999999999997</v>
      </c>
      <c r="AQ28" s="4">
        <v>0.85409999999999997</v>
      </c>
      <c r="AR28" s="4">
        <v>0.31290000000000001</v>
      </c>
      <c r="AS28" s="4">
        <v>0.91459999999999997</v>
      </c>
      <c r="AT28" s="4">
        <v>0.16539999999999999</v>
      </c>
      <c r="AU28" s="14">
        <v>0.82279999999999998</v>
      </c>
      <c r="AV28" s="14">
        <v>1.1541999999999999</v>
      </c>
      <c r="AW28" s="14">
        <v>0.21829999999999999</v>
      </c>
      <c r="AX28" s="14">
        <v>0.80810000000000004</v>
      </c>
      <c r="AY28" s="14">
        <v>5.8000000000000003E-2</v>
      </c>
      <c r="AZ28" s="4">
        <v>0.64849999999999997</v>
      </c>
      <c r="BA28" s="4">
        <v>0.72050000000000003</v>
      </c>
      <c r="BB28" s="4">
        <v>0.379</v>
      </c>
      <c r="BC28" s="4">
        <v>0.96289999999999998</v>
      </c>
      <c r="BD28" s="4">
        <v>0.1789</v>
      </c>
      <c r="BE28" s="5">
        <v>0.66010000000000002</v>
      </c>
      <c r="BF28" s="5">
        <v>0.747</v>
      </c>
      <c r="BG28" s="5">
        <v>0.37569999999999998</v>
      </c>
      <c r="BH28" s="5">
        <v>0.95569999999999999</v>
      </c>
      <c r="BI28" s="5">
        <v>0.26900000000000002</v>
      </c>
      <c r="BJ28" s="4">
        <v>0.67730000000000001</v>
      </c>
      <c r="BK28" s="4">
        <v>0.78459999999999996</v>
      </c>
      <c r="BL28" s="4">
        <v>0.3523</v>
      </c>
      <c r="BM28" s="4">
        <v>0.94230000000000003</v>
      </c>
      <c r="BN28" s="4">
        <v>0.24640000000000001</v>
      </c>
      <c r="BO28" s="5">
        <v>0.70750000000000002</v>
      </c>
      <c r="BP28" s="5">
        <v>0.85770000000000002</v>
      </c>
      <c r="BQ28" s="5">
        <v>0.31269999999999998</v>
      </c>
      <c r="BR28" s="5">
        <v>0.91439999999999999</v>
      </c>
      <c r="BS28" s="5">
        <v>0.16689999999999999</v>
      </c>
      <c r="BT28" s="4">
        <v>0.82240000000000002</v>
      </c>
      <c r="BU28" s="4">
        <v>1.1560999999999999</v>
      </c>
      <c r="BV28" s="4">
        <v>0.2238</v>
      </c>
      <c r="BW28" s="4">
        <v>0.80820000000000003</v>
      </c>
      <c r="BX28" s="4">
        <v>6.5799999999999997E-2</v>
      </c>
      <c r="BY28" s="5">
        <v>0.64549999999999996</v>
      </c>
      <c r="BZ28" s="5">
        <v>0.71519999999999995</v>
      </c>
      <c r="CA28" s="5">
        <v>0.3967</v>
      </c>
      <c r="CB28" s="5">
        <v>0.96299999999999997</v>
      </c>
      <c r="CC28" s="5">
        <v>0.1234</v>
      </c>
      <c r="CD28" s="4">
        <v>0.65980000000000005</v>
      </c>
      <c r="CE28" s="4">
        <v>0.74650000000000005</v>
      </c>
      <c r="CF28" s="4">
        <v>0.3765</v>
      </c>
      <c r="CG28" s="4">
        <v>0.95530000000000004</v>
      </c>
      <c r="CH28" s="4">
        <v>0.1671</v>
      </c>
      <c r="CI28" s="5">
        <v>0.67659999999999998</v>
      </c>
      <c r="CJ28" s="5">
        <v>0.7833</v>
      </c>
      <c r="CK28" s="5">
        <v>0.35170000000000001</v>
      </c>
      <c r="CL28" s="5">
        <v>0.94259999999999999</v>
      </c>
      <c r="CM28" s="5">
        <v>0.16839999999999999</v>
      </c>
      <c r="CN28" s="4">
        <v>0.70689999999999997</v>
      </c>
      <c r="CO28" s="4">
        <v>0.85560000000000003</v>
      </c>
      <c r="CP28" s="4">
        <v>0.314</v>
      </c>
      <c r="CQ28" s="4">
        <v>0.91459999999999997</v>
      </c>
      <c r="CR28" s="4">
        <v>0.1004</v>
      </c>
      <c r="CS28" s="5">
        <v>0.82240000000000002</v>
      </c>
      <c r="CT28" s="5">
        <v>1.1556999999999999</v>
      </c>
      <c r="CU28" s="5">
        <v>0.2225</v>
      </c>
      <c r="CV28" s="5">
        <v>0.80830000000000002</v>
      </c>
      <c r="CW28" s="5">
        <v>0.04</v>
      </c>
      <c r="CX28" s="4">
        <v>0.64800000000000002</v>
      </c>
      <c r="CY28" s="4">
        <v>0.71989999999999998</v>
      </c>
      <c r="CZ28" s="4">
        <v>0.39100000000000001</v>
      </c>
      <c r="DA28" s="4">
        <v>0.96240000000000003</v>
      </c>
      <c r="DB28" s="4">
        <v>0.1648</v>
      </c>
      <c r="DC28" s="5">
        <v>0.65859999999999996</v>
      </c>
      <c r="DD28" s="5">
        <v>0.74299999999999999</v>
      </c>
      <c r="DE28" s="5">
        <v>0.37680000000000002</v>
      </c>
      <c r="DF28" s="5">
        <v>0.95499999999999996</v>
      </c>
      <c r="DG28" s="5">
        <v>0.19359999999999999</v>
      </c>
      <c r="DH28" s="4">
        <v>0.67610000000000003</v>
      </c>
      <c r="DI28" s="4">
        <v>0.78210000000000002</v>
      </c>
      <c r="DJ28" s="4">
        <v>0.35549999999999998</v>
      </c>
      <c r="DK28" s="4">
        <v>0.94179999999999997</v>
      </c>
      <c r="DL28" s="4">
        <v>0.1386</v>
      </c>
      <c r="DM28" s="5">
        <v>0.70740000000000003</v>
      </c>
      <c r="DN28" s="5">
        <v>0.85670000000000002</v>
      </c>
      <c r="DO28" s="5">
        <v>0.31190000000000001</v>
      </c>
      <c r="DP28" s="5">
        <v>0.91490000000000005</v>
      </c>
      <c r="DQ28" s="5">
        <v>0.12909999999999999</v>
      </c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0.6975083333333334</v>
      </c>
      <c r="EW28" s="4">
        <f t="shared" si="1"/>
        <v>0.83862499999999984</v>
      </c>
      <c r="EX28" s="4">
        <f t="shared" si="2"/>
        <v>0.33468750000000003</v>
      </c>
      <c r="EY28" s="4">
        <f t="shared" si="3"/>
        <v>0.92123333333333302</v>
      </c>
      <c r="EZ28" s="4">
        <f t="shared" si="4"/>
        <v>0.1826416666666667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k=20, r=0.1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k=20, r=0.1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k=20, r=0.1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k=5, r=0.1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k=20, r=0.9</v>
      </c>
    </row>
    <row r="29" spans="1:16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14">
        <v>0.66390000000000005</v>
      </c>
      <c r="AB29" s="14">
        <v>0.75329999999999997</v>
      </c>
      <c r="AC29" s="14">
        <v>0.36049999999999999</v>
      </c>
      <c r="AD29" s="14">
        <v>0.96299999999999997</v>
      </c>
      <c r="AE29" s="14">
        <v>3.5636999999999999</v>
      </c>
      <c r="AF29" s="4">
        <v>0.67090000000000005</v>
      </c>
      <c r="AG29" s="4">
        <v>0.76849999999999996</v>
      </c>
      <c r="AH29" s="4">
        <v>0.35389999999999999</v>
      </c>
      <c r="AI29" s="4">
        <v>0.95469999999999999</v>
      </c>
      <c r="AJ29" s="4">
        <v>2.1312000000000002</v>
      </c>
      <c r="AK29" s="14">
        <v>0.68179999999999996</v>
      </c>
      <c r="AL29" s="14">
        <v>0.79510000000000003</v>
      </c>
      <c r="AM29" s="14">
        <v>0.33639999999999998</v>
      </c>
      <c r="AN29" s="14">
        <v>0.9415</v>
      </c>
      <c r="AO29" s="14">
        <v>0.9577</v>
      </c>
      <c r="AP29" s="4">
        <v>0.70499999999999996</v>
      </c>
      <c r="AQ29" s="4">
        <v>0.84840000000000004</v>
      </c>
      <c r="AR29" s="4">
        <v>0.30940000000000001</v>
      </c>
      <c r="AS29" s="4">
        <v>0.91020000000000001</v>
      </c>
      <c r="AT29" s="4">
        <v>0.3231</v>
      </c>
      <c r="AU29" s="14">
        <v>0.79830000000000001</v>
      </c>
      <c r="AV29" s="14">
        <v>1.0875999999999999</v>
      </c>
      <c r="AW29" s="14">
        <v>0.222</v>
      </c>
      <c r="AX29" s="14">
        <v>0.68010000000000004</v>
      </c>
      <c r="AY29" s="14">
        <v>5.6899999999999999E-2</v>
      </c>
      <c r="AZ29" s="4">
        <v>0.66359999999999997</v>
      </c>
      <c r="BA29" s="4">
        <v>0.75180000000000002</v>
      </c>
      <c r="BB29" s="4">
        <v>0.35120000000000001</v>
      </c>
      <c r="BC29" s="4">
        <v>0.96279999999999999</v>
      </c>
      <c r="BD29" s="4">
        <v>3.63</v>
      </c>
      <c r="BE29" s="5">
        <v>0.67110000000000003</v>
      </c>
      <c r="BF29" s="5">
        <v>0.77049999999999996</v>
      </c>
      <c r="BG29" s="5">
        <v>0.3498</v>
      </c>
      <c r="BH29" s="5">
        <v>0.95550000000000002</v>
      </c>
      <c r="BI29" s="5">
        <v>2.1233</v>
      </c>
      <c r="BJ29" s="4">
        <v>0.68320000000000003</v>
      </c>
      <c r="BK29" s="4">
        <v>0.79749999999999999</v>
      </c>
      <c r="BL29" s="4">
        <v>0.33589999999999998</v>
      </c>
      <c r="BM29" s="4">
        <v>0.94169999999999998</v>
      </c>
      <c r="BN29" s="4">
        <v>0.92449999999999999</v>
      </c>
      <c r="BO29" s="5">
        <v>0.70599999999999996</v>
      </c>
      <c r="BP29" s="5">
        <v>0.85260000000000002</v>
      </c>
      <c r="BQ29" s="5">
        <v>0.30869999999999997</v>
      </c>
      <c r="BR29" s="5">
        <v>0.91</v>
      </c>
      <c r="BS29" s="5">
        <v>0.3221</v>
      </c>
      <c r="BT29" s="4">
        <v>0.79769999999999996</v>
      </c>
      <c r="BU29" s="4">
        <v>1.0886</v>
      </c>
      <c r="BV29" s="4">
        <v>0.2268</v>
      </c>
      <c r="BW29" s="4">
        <v>0.68020000000000003</v>
      </c>
      <c r="BX29" s="4">
        <v>6.1199999999999997E-2</v>
      </c>
      <c r="BY29" s="5">
        <v>0.66149999999999998</v>
      </c>
      <c r="BZ29" s="5">
        <v>0.74880000000000002</v>
      </c>
      <c r="CA29" s="5">
        <v>0.36399999999999999</v>
      </c>
      <c r="CB29" s="5">
        <v>0.96289999999999998</v>
      </c>
      <c r="CC29" s="5">
        <v>2.2621000000000002</v>
      </c>
      <c r="CD29" s="4">
        <v>0.67090000000000005</v>
      </c>
      <c r="CE29" s="4">
        <v>0.77090000000000003</v>
      </c>
      <c r="CF29" s="4">
        <v>0.35049999999999998</v>
      </c>
      <c r="CG29" s="4">
        <v>0.95520000000000005</v>
      </c>
      <c r="CH29" s="4">
        <v>1.5790999999999999</v>
      </c>
      <c r="CI29" s="5">
        <v>0.68269999999999997</v>
      </c>
      <c r="CJ29" s="5">
        <v>0.79669999999999996</v>
      </c>
      <c r="CK29" s="5">
        <v>0.33629999999999999</v>
      </c>
      <c r="CL29" s="5">
        <v>0.94199999999999995</v>
      </c>
      <c r="CM29" s="5">
        <v>0.75880000000000003</v>
      </c>
      <c r="CN29" s="4">
        <v>0.7056</v>
      </c>
      <c r="CO29" s="4">
        <v>0.85170000000000001</v>
      </c>
      <c r="CP29" s="4">
        <v>0.31019999999999998</v>
      </c>
      <c r="CQ29" s="4">
        <v>0.9103</v>
      </c>
      <c r="CR29" s="4">
        <v>0.21709999999999999</v>
      </c>
      <c r="CS29" s="5">
        <v>0.79790000000000005</v>
      </c>
      <c r="CT29" s="5">
        <v>1.0883</v>
      </c>
      <c r="CU29" s="5">
        <v>0.22539999999999999</v>
      </c>
      <c r="CV29" s="5">
        <v>0.67959999999999998</v>
      </c>
      <c r="CW29" s="5">
        <v>3.9300000000000002E-2</v>
      </c>
      <c r="CX29" s="4">
        <v>0.66420000000000001</v>
      </c>
      <c r="CY29" s="4">
        <v>0.75439999999999996</v>
      </c>
      <c r="CZ29" s="4">
        <v>0.35820000000000002</v>
      </c>
      <c r="DA29" s="4">
        <v>0.96240000000000003</v>
      </c>
      <c r="DB29" s="4">
        <v>2.9788000000000001</v>
      </c>
      <c r="DC29" s="5">
        <v>0.66990000000000005</v>
      </c>
      <c r="DD29" s="5">
        <v>0.76770000000000005</v>
      </c>
      <c r="DE29" s="5">
        <v>0.35189999999999999</v>
      </c>
      <c r="DF29" s="5">
        <v>0.95489999999999997</v>
      </c>
      <c r="DG29" s="5">
        <v>1.7017</v>
      </c>
      <c r="DH29" s="4">
        <v>0.68210000000000004</v>
      </c>
      <c r="DI29" s="4">
        <v>0.79530000000000001</v>
      </c>
      <c r="DJ29" s="4">
        <v>0.33929999999999999</v>
      </c>
      <c r="DK29" s="4">
        <v>0.94120000000000004</v>
      </c>
      <c r="DL29" s="4">
        <v>0.67090000000000005</v>
      </c>
      <c r="DM29" s="5">
        <v>0.70579999999999998</v>
      </c>
      <c r="DN29" s="5">
        <v>0.85160000000000002</v>
      </c>
      <c r="DO29" s="5">
        <v>0.30919999999999997</v>
      </c>
      <c r="DP29" s="5">
        <v>0.91049999999999998</v>
      </c>
      <c r="DQ29" s="5">
        <v>0.27289999999999998</v>
      </c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0.6999875000000001</v>
      </c>
      <c r="EW29" s="4">
        <f t="shared" si="1"/>
        <v>0.84128749999999997</v>
      </c>
      <c r="EX29" s="4">
        <f t="shared" si="2"/>
        <v>0.3191666666666666</v>
      </c>
      <c r="EY29" s="4">
        <f t="shared" si="3"/>
        <v>0.89877083333333296</v>
      </c>
      <c r="EZ29" s="4">
        <f t="shared" si="4"/>
        <v>1.4236208333333333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k=20, r=0.1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k=20, r=0.1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r=0.1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k=5, r=0.1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k=20, r=0.9</v>
      </c>
    </row>
    <row r="30" spans="1:16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14">
        <v>0.66690000000000005</v>
      </c>
      <c r="AB30" s="14">
        <v>0.76019999999999999</v>
      </c>
      <c r="AC30" s="14">
        <v>0.35859999999999997</v>
      </c>
      <c r="AD30" s="14">
        <v>0.96299999999999997</v>
      </c>
      <c r="AE30" s="14">
        <v>0.18779999999999999</v>
      </c>
      <c r="AF30" s="4">
        <v>0.67430000000000001</v>
      </c>
      <c r="AG30" s="4">
        <v>0.77600000000000002</v>
      </c>
      <c r="AH30" s="4">
        <v>0.35549999999999998</v>
      </c>
      <c r="AI30" s="4">
        <v>0.95469999999999999</v>
      </c>
      <c r="AJ30" s="4">
        <v>0.24859999999999999</v>
      </c>
      <c r="AK30" s="14">
        <v>0.68459999999999999</v>
      </c>
      <c r="AL30" s="14">
        <v>0.8014</v>
      </c>
      <c r="AM30" s="14">
        <v>0.3372</v>
      </c>
      <c r="AN30" s="14">
        <v>0.9415</v>
      </c>
      <c r="AO30" s="14">
        <v>0.2341</v>
      </c>
      <c r="AP30" s="4">
        <v>0.70720000000000005</v>
      </c>
      <c r="AQ30" s="4">
        <v>0.85329999999999995</v>
      </c>
      <c r="AR30" s="4">
        <v>0.31</v>
      </c>
      <c r="AS30" s="4">
        <v>0.91020000000000001</v>
      </c>
      <c r="AT30" s="4">
        <v>0.1391</v>
      </c>
      <c r="AU30" s="14">
        <v>0.79420000000000002</v>
      </c>
      <c r="AV30" s="14">
        <v>1.0750999999999999</v>
      </c>
      <c r="AW30" s="14">
        <v>0.22500000000000001</v>
      </c>
      <c r="AX30" s="14">
        <v>0.68010000000000004</v>
      </c>
      <c r="AY30" s="14">
        <v>5.2699999999999997E-2</v>
      </c>
      <c r="AZ30" s="4">
        <v>0.66679999999999995</v>
      </c>
      <c r="BA30" s="4">
        <v>0.75970000000000004</v>
      </c>
      <c r="BB30" s="4">
        <v>0.35099999999999998</v>
      </c>
      <c r="BC30" s="4">
        <v>0.96279999999999999</v>
      </c>
      <c r="BD30" s="4">
        <v>0.15609999999999999</v>
      </c>
      <c r="BE30" s="5">
        <v>0.67449999999999999</v>
      </c>
      <c r="BF30" s="5">
        <v>0.77849999999999997</v>
      </c>
      <c r="BG30" s="5">
        <v>0.35110000000000002</v>
      </c>
      <c r="BH30" s="5">
        <v>0.95550000000000002</v>
      </c>
      <c r="BI30" s="5">
        <v>0.2382</v>
      </c>
      <c r="BJ30" s="4">
        <v>0.68610000000000004</v>
      </c>
      <c r="BK30" s="4">
        <v>0.80410000000000004</v>
      </c>
      <c r="BL30" s="4">
        <v>0.33750000000000002</v>
      </c>
      <c r="BM30" s="4">
        <v>0.94169999999999998</v>
      </c>
      <c r="BN30" s="4">
        <v>0.21729999999999999</v>
      </c>
      <c r="BO30" s="5">
        <v>0.70820000000000005</v>
      </c>
      <c r="BP30" s="5">
        <v>0.85780000000000001</v>
      </c>
      <c r="BQ30" s="5">
        <v>0.30969999999999998</v>
      </c>
      <c r="BR30" s="5">
        <v>0.91</v>
      </c>
      <c r="BS30" s="5">
        <v>0.1426</v>
      </c>
      <c r="BT30" s="4">
        <v>0.79339999999999999</v>
      </c>
      <c r="BU30" s="4">
        <v>1.0755999999999999</v>
      </c>
      <c r="BV30" s="4">
        <v>0.23080000000000001</v>
      </c>
      <c r="BW30" s="4">
        <v>0.68020000000000003</v>
      </c>
      <c r="BX30" s="4">
        <v>5.9700000000000003E-2</v>
      </c>
      <c r="BY30" s="5">
        <v>0.66439999999999999</v>
      </c>
      <c r="BZ30" s="5">
        <v>0.75609999999999999</v>
      </c>
      <c r="CA30" s="5">
        <v>0.36349999999999999</v>
      </c>
      <c r="CB30" s="5">
        <v>0.96289999999999998</v>
      </c>
      <c r="CC30" s="5">
        <v>0.1014</v>
      </c>
      <c r="CD30" s="4">
        <v>0.67420000000000002</v>
      </c>
      <c r="CE30" s="4">
        <v>0.77839999999999998</v>
      </c>
      <c r="CF30" s="4">
        <v>0.35139999999999999</v>
      </c>
      <c r="CG30" s="4">
        <v>0.95520000000000005</v>
      </c>
      <c r="CH30" s="4">
        <v>0.13819999999999999</v>
      </c>
      <c r="CI30" s="16"/>
      <c r="CJ30" s="16"/>
      <c r="CK30" s="16"/>
      <c r="CL30" s="16"/>
      <c r="CM30" s="16"/>
      <c r="CN30" s="4">
        <v>0.70779999999999998</v>
      </c>
      <c r="CO30" s="4">
        <v>0.85650000000000004</v>
      </c>
      <c r="CP30" s="4">
        <v>0.31180000000000002</v>
      </c>
      <c r="CQ30" s="4">
        <v>0.9103</v>
      </c>
      <c r="CR30" s="4">
        <v>8.5300000000000001E-2</v>
      </c>
      <c r="CS30" s="5">
        <v>0.79390000000000005</v>
      </c>
      <c r="CT30" s="5">
        <v>1.0760000000000001</v>
      </c>
      <c r="CU30" s="5">
        <v>0.22900000000000001</v>
      </c>
      <c r="CV30" s="5">
        <v>0.67959999999999998</v>
      </c>
      <c r="CW30" s="5">
        <v>3.8199999999999998E-2</v>
      </c>
      <c r="CX30" s="4">
        <v>0.66720000000000002</v>
      </c>
      <c r="CY30" s="4">
        <v>0.76180000000000003</v>
      </c>
      <c r="CZ30" s="4">
        <v>0.35770000000000002</v>
      </c>
      <c r="DA30" s="4">
        <v>0.96240000000000003</v>
      </c>
      <c r="DB30" s="4">
        <v>0.14149999999999999</v>
      </c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0.70443500000000003</v>
      </c>
      <c r="EW30" s="4">
        <f t="shared" si="1"/>
        <v>0.85185499999999992</v>
      </c>
      <c r="EX30" s="4">
        <f t="shared" si="2"/>
        <v>0.31739500000000009</v>
      </c>
      <c r="EY30" s="4">
        <f t="shared" si="3"/>
        <v>0.89109499999999975</v>
      </c>
      <c r="EZ30" s="4">
        <f t="shared" si="4"/>
        <v>0.16582999999999998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k=20, r=0.1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k=20, r=0.1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r=0.1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k=5, r=0.1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k=20, r=0.9</v>
      </c>
    </row>
    <row r="31" spans="1:16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14">
        <v>0.68769999999999998</v>
      </c>
      <c r="AB31" s="14">
        <v>0.80230000000000001</v>
      </c>
      <c r="AC31" s="14">
        <v>0.35039999999999999</v>
      </c>
      <c r="AD31" s="14">
        <v>0.96309999999999996</v>
      </c>
      <c r="AE31" s="14">
        <v>0.21879999999999999</v>
      </c>
      <c r="AF31" s="4">
        <v>0.69110000000000005</v>
      </c>
      <c r="AG31" s="4">
        <v>0.81100000000000005</v>
      </c>
      <c r="AH31" s="4">
        <v>0.3463</v>
      </c>
      <c r="AI31" s="4">
        <v>0.95489999999999997</v>
      </c>
      <c r="AJ31" s="4">
        <v>0.26850000000000002</v>
      </c>
      <c r="AK31" s="14">
        <v>0.69710000000000005</v>
      </c>
      <c r="AL31" s="14">
        <v>0.82720000000000005</v>
      </c>
      <c r="AM31" s="14">
        <v>0.33169999999999999</v>
      </c>
      <c r="AN31" s="14">
        <v>0.94199999999999995</v>
      </c>
      <c r="AO31" s="14">
        <v>0.2712</v>
      </c>
      <c r="AP31" s="4">
        <v>0.7137</v>
      </c>
      <c r="AQ31" s="4">
        <v>0.86580000000000001</v>
      </c>
      <c r="AR31" s="4">
        <v>0.311</v>
      </c>
      <c r="AS31" s="4">
        <v>0.91459999999999997</v>
      </c>
      <c r="AT31" s="4">
        <v>0.16830000000000001</v>
      </c>
      <c r="AU31" s="14">
        <v>0.77470000000000006</v>
      </c>
      <c r="AV31" s="11">
        <v>1.0176000000000001</v>
      </c>
      <c r="AW31" s="14">
        <v>0.25169999999999998</v>
      </c>
      <c r="AX31" s="14">
        <v>0.80810000000000004</v>
      </c>
      <c r="AY31" s="14">
        <v>6.0699999999999997E-2</v>
      </c>
      <c r="AZ31" s="4">
        <v>0.68659999999999999</v>
      </c>
      <c r="BA31" s="4">
        <v>0.79900000000000004</v>
      </c>
      <c r="BB31" s="4">
        <v>0.34139999999999998</v>
      </c>
      <c r="BC31" s="4">
        <v>0.96289999999999998</v>
      </c>
      <c r="BD31" s="4">
        <v>0.18060000000000001</v>
      </c>
      <c r="BE31" s="5">
        <v>0.69110000000000005</v>
      </c>
      <c r="BF31" s="5">
        <v>0.81210000000000004</v>
      </c>
      <c r="BG31" s="5">
        <v>0.34210000000000002</v>
      </c>
      <c r="BH31" s="5">
        <v>0.95569999999999999</v>
      </c>
      <c r="BI31" s="5">
        <v>0.25829999999999997</v>
      </c>
      <c r="BJ31" s="4">
        <v>0.69899999999999995</v>
      </c>
      <c r="BK31" s="4">
        <v>0.83069999999999999</v>
      </c>
      <c r="BL31" s="4">
        <v>0.33160000000000001</v>
      </c>
      <c r="BM31" s="4">
        <v>0.94230000000000003</v>
      </c>
      <c r="BN31" s="4">
        <v>0.25080000000000002</v>
      </c>
      <c r="BO31" s="5">
        <v>0.71450000000000002</v>
      </c>
      <c r="BP31" s="5">
        <v>0.86939999999999995</v>
      </c>
      <c r="BQ31" s="5">
        <v>0.31169999999999998</v>
      </c>
      <c r="BR31" s="5">
        <v>0.91439999999999999</v>
      </c>
      <c r="BS31" s="5">
        <v>0.16669999999999999</v>
      </c>
      <c r="BT31" s="4">
        <v>0.77580000000000005</v>
      </c>
      <c r="BU31" s="6">
        <v>1.0215000000000001</v>
      </c>
      <c r="BV31" s="4">
        <v>0.25459999999999999</v>
      </c>
      <c r="BW31" s="4">
        <v>0.80820000000000003</v>
      </c>
      <c r="BX31" s="4">
        <v>7.0999999999999994E-2</v>
      </c>
      <c r="BY31" s="5">
        <v>0.68479999999999996</v>
      </c>
      <c r="BZ31" s="5">
        <v>0.7964</v>
      </c>
      <c r="CA31" s="5">
        <v>0.35439999999999999</v>
      </c>
      <c r="CB31" s="5">
        <v>0.96299999999999997</v>
      </c>
      <c r="CC31" s="5">
        <v>0.1215</v>
      </c>
      <c r="CD31" s="4">
        <v>0.6905</v>
      </c>
      <c r="CE31" s="4">
        <v>0.81210000000000004</v>
      </c>
      <c r="CF31" s="4">
        <v>0.34379999999999999</v>
      </c>
      <c r="CG31" s="4">
        <v>0.95530000000000004</v>
      </c>
      <c r="CH31" s="4">
        <v>0.16800000000000001</v>
      </c>
      <c r="CI31" s="5">
        <v>0.69820000000000004</v>
      </c>
      <c r="CJ31" s="5">
        <v>0.82909999999999995</v>
      </c>
      <c r="CK31" s="5">
        <v>0.33129999999999998</v>
      </c>
      <c r="CL31" s="5">
        <v>0.94259999999999999</v>
      </c>
      <c r="CM31" s="5">
        <v>0.16930000000000001</v>
      </c>
      <c r="CN31" s="4">
        <v>0.71450000000000002</v>
      </c>
      <c r="CO31" s="4">
        <v>0.86890000000000001</v>
      </c>
      <c r="CP31" s="4">
        <v>0.3135</v>
      </c>
      <c r="CQ31" s="4">
        <v>0.91459999999999997</v>
      </c>
      <c r="CR31" s="4">
        <v>0.1007</v>
      </c>
      <c r="CS31" s="5">
        <v>0.77710000000000001</v>
      </c>
      <c r="CT31" s="5">
        <v>1.0255000000000001</v>
      </c>
      <c r="CU31" s="5">
        <v>0.25530000000000003</v>
      </c>
      <c r="CV31" s="5">
        <v>0.80830000000000002</v>
      </c>
      <c r="CW31" s="5">
        <v>4.1300000000000003E-2</v>
      </c>
      <c r="CX31" s="4">
        <v>0.68789999999999996</v>
      </c>
      <c r="CY31" s="4">
        <v>0.8034</v>
      </c>
      <c r="CZ31" s="4">
        <v>0.3478</v>
      </c>
      <c r="DA31" s="4">
        <v>0.96240000000000003</v>
      </c>
      <c r="DB31" s="4">
        <v>0.16309999999999999</v>
      </c>
      <c r="DC31" s="5">
        <v>0.68979999999999997</v>
      </c>
      <c r="DD31" s="5">
        <v>0.80930000000000002</v>
      </c>
      <c r="DE31" s="5">
        <v>0.34399999999999997</v>
      </c>
      <c r="DF31" s="5">
        <v>0.95499999999999996</v>
      </c>
      <c r="DG31" s="5">
        <v>0.19620000000000001</v>
      </c>
      <c r="DH31" s="4">
        <v>0.69750000000000001</v>
      </c>
      <c r="DI31" s="4">
        <v>0.82789999999999997</v>
      </c>
      <c r="DJ31" s="4">
        <v>0.33429999999999999</v>
      </c>
      <c r="DK31" s="4">
        <v>0.94179999999999997</v>
      </c>
      <c r="DL31" s="4">
        <v>0.1419</v>
      </c>
      <c r="DM31" s="5">
        <v>0.71450000000000002</v>
      </c>
      <c r="DN31" s="5">
        <v>0.86890000000000001</v>
      </c>
      <c r="DO31" s="5">
        <v>0.31190000000000001</v>
      </c>
      <c r="DP31" s="5">
        <v>0.91490000000000005</v>
      </c>
      <c r="DQ31" s="5">
        <v>0.1323</v>
      </c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0.7104166666666667</v>
      </c>
      <c r="EW31" s="4">
        <f t="shared" si="1"/>
        <v>0.85932083333333342</v>
      </c>
      <c r="EX31" s="4">
        <f t="shared" si="2"/>
        <v>0.32011250000000002</v>
      </c>
      <c r="EY31" s="4">
        <f t="shared" si="3"/>
        <v>0.92123333333333302</v>
      </c>
      <c r="EZ31" s="4">
        <f t="shared" si="4"/>
        <v>0.18439583333333331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k=20, r=0.1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k=20, r=0.1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k=20, r=0.1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k=5, r=0.1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k=20, r=0.9</v>
      </c>
    </row>
    <row r="32" spans="1:16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14">
        <v>0.66700000000000004</v>
      </c>
      <c r="AB32" s="14">
        <v>0.76470000000000005</v>
      </c>
      <c r="AC32" s="14">
        <v>0.35010000000000002</v>
      </c>
      <c r="AD32" s="14">
        <v>0.96309999999999996</v>
      </c>
      <c r="AE32" s="14">
        <v>0.2329</v>
      </c>
      <c r="AF32" s="4">
        <v>0.67490000000000006</v>
      </c>
      <c r="AG32" s="4">
        <v>0.78210000000000002</v>
      </c>
      <c r="AH32" s="4">
        <v>0.34599999999999997</v>
      </c>
      <c r="AI32" s="4">
        <v>0.95489999999999997</v>
      </c>
      <c r="AJ32" s="4">
        <v>0.33200000000000002</v>
      </c>
      <c r="AK32" s="14">
        <v>0.6865</v>
      </c>
      <c r="AL32" s="14">
        <v>0.81</v>
      </c>
      <c r="AM32" s="14">
        <v>0.33110000000000001</v>
      </c>
      <c r="AN32" s="14">
        <v>0.94199999999999995</v>
      </c>
      <c r="AO32" s="14">
        <v>0.30659999999999998</v>
      </c>
      <c r="AP32" s="4">
        <v>0.70860000000000001</v>
      </c>
      <c r="AQ32" s="4">
        <v>0.85970000000000002</v>
      </c>
      <c r="AR32" s="4">
        <v>0.31019999999999998</v>
      </c>
      <c r="AS32" s="4">
        <v>0.91459999999999997</v>
      </c>
      <c r="AT32" s="4">
        <v>0.18099999999999999</v>
      </c>
      <c r="AU32" s="14">
        <v>0.77480000000000004</v>
      </c>
      <c r="AV32" s="14">
        <v>1.0232000000000001</v>
      </c>
      <c r="AW32" s="14">
        <v>0.25030000000000002</v>
      </c>
      <c r="AX32" s="14">
        <v>0.80810000000000004</v>
      </c>
      <c r="AY32" s="14">
        <v>6.7299999999999999E-2</v>
      </c>
      <c r="AZ32" s="4">
        <v>0.66720000000000002</v>
      </c>
      <c r="BA32" s="4">
        <v>0.76429999999999998</v>
      </c>
      <c r="BB32" s="4">
        <v>0.34079999999999999</v>
      </c>
      <c r="BC32" s="4">
        <v>0.96289999999999998</v>
      </c>
      <c r="BD32" s="4">
        <v>0.21560000000000001</v>
      </c>
      <c r="BE32" s="5">
        <v>0.67500000000000004</v>
      </c>
      <c r="BF32" s="5">
        <v>0.78410000000000002</v>
      </c>
      <c r="BG32" s="5">
        <v>0.3427</v>
      </c>
      <c r="BH32" s="5">
        <v>0.95579999999999998</v>
      </c>
      <c r="BI32" s="5">
        <v>0.3216</v>
      </c>
      <c r="BJ32" s="4">
        <v>0.68779999999999997</v>
      </c>
      <c r="BK32" s="4">
        <v>0.81179999999999997</v>
      </c>
      <c r="BL32" s="4">
        <v>0.33069999999999999</v>
      </c>
      <c r="BM32" s="4">
        <v>0.94230000000000003</v>
      </c>
      <c r="BN32" s="4">
        <v>0.28710000000000002</v>
      </c>
      <c r="BO32" s="5">
        <v>0.70909999999999995</v>
      </c>
      <c r="BP32" s="5">
        <v>0.86250000000000004</v>
      </c>
      <c r="BQ32" s="5">
        <v>0.311</v>
      </c>
      <c r="BR32" s="5">
        <v>0.91439999999999999</v>
      </c>
      <c r="BS32" s="5">
        <v>0.1895</v>
      </c>
      <c r="BT32" s="4">
        <v>0.77569999999999995</v>
      </c>
      <c r="BU32" s="4">
        <v>1.0269999999999999</v>
      </c>
      <c r="BV32" s="4">
        <v>0.25330000000000003</v>
      </c>
      <c r="BW32" s="4">
        <v>0.80820000000000003</v>
      </c>
      <c r="BX32" s="4">
        <v>7.5899999999999995E-2</v>
      </c>
      <c r="BY32" s="5">
        <v>0.66520000000000001</v>
      </c>
      <c r="BZ32" s="5">
        <v>0.76190000000000002</v>
      </c>
      <c r="CA32" s="5">
        <v>0.35349999999999998</v>
      </c>
      <c r="CB32" s="5">
        <v>0.96299999999999997</v>
      </c>
      <c r="CC32" s="5">
        <v>0.15290000000000001</v>
      </c>
      <c r="CD32" s="4">
        <v>0.67449999999999999</v>
      </c>
      <c r="CE32" s="4">
        <v>0.78359999999999996</v>
      </c>
      <c r="CF32" s="4">
        <v>0.34339999999999998</v>
      </c>
      <c r="CG32" s="4">
        <v>0.95530000000000004</v>
      </c>
      <c r="CH32" s="4">
        <v>0.21210000000000001</v>
      </c>
      <c r="CI32" s="5">
        <v>0.68710000000000004</v>
      </c>
      <c r="CJ32" s="5">
        <v>0.81110000000000004</v>
      </c>
      <c r="CK32" s="5">
        <v>0.3306</v>
      </c>
      <c r="CL32" s="5">
        <v>0.94259999999999999</v>
      </c>
      <c r="CM32" s="5">
        <v>0.2006</v>
      </c>
      <c r="CN32" s="4">
        <v>0.7087</v>
      </c>
      <c r="CO32" s="4">
        <v>0.8609</v>
      </c>
      <c r="CP32" s="4">
        <v>0.31269999999999998</v>
      </c>
      <c r="CQ32" s="4">
        <v>0.91459999999999997</v>
      </c>
      <c r="CR32" s="4">
        <v>0.1206</v>
      </c>
      <c r="CS32" s="5">
        <v>0.77700000000000002</v>
      </c>
      <c r="CT32" s="5">
        <v>1.0309999999999999</v>
      </c>
      <c r="CU32" s="5">
        <v>0.254</v>
      </c>
      <c r="CV32" s="5">
        <v>0.80830000000000002</v>
      </c>
      <c r="CW32" s="5">
        <v>4.4699999999999997E-2</v>
      </c>
      <c r="CX32" s="4">
        <v>0.66759999999999997</v>
      </c>
      <c r="CY32" s="4">
        <v>0.76690000000000003</v>
      </c>
      <c r="CZ32" s="4">
        <v>0.34789999999999999</v>
      </c>
      <c r="DA32" s="4">
        <v>0.96240000000000003</v>
      </c>
      <c r="DB32" s="4">
        <v>0.2024</v>
      </c>
      <c r="DC32" s="5">
        <v>0.67390000000000005</v>
      </c>
      <c r="DD32" s="5">
        <v>0.78129999999999999</v>
      </c>
      <c r="DE32" s="5">
        <v>0.34350000000000003</v>
      </c>
      <c r="DF32" s="5">
        <v>0.95499999999999996</v>
      </c>
      <c r="DG32" s="5">
        <v>0.23760000000000001</v>
      </c>
      <c r="DH32" s="4">
        <v>0.6865</v>
      </c>
      <c r="DI32" s="4">
        <v>0.80989999999999995</v>
      </c>
      <c r="DJ32" s="4">
        <v>0.3337</v>
      </c>
      <c r="DK32" s="4">
        <v>0.94179999999999997</v>
      </c>
      <c r="DL32" s="4">
        <v>0.1729</v>
      </c>
      <c r="DM32" s="5">
        <v>0.70899999999999996</v>
      </c>
      <c r="DN32" s="5">
        <v>0.8619</v>
      </c>
      <c r="DO32" s="5">
        <v>0.311</v>
      </c>
      <c r="DP32" s="5">
        <v>0.91490000000000005</v>
      </c>
      <c r="DQ32" s="5">
        <v>0.15409999999999999</v>
      </c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0.69947499999999996</v>
      </c>
      <c r="EW32" s="4">
        <f t="shared" si="1"/>
        <v>0.8416041666666666</v>
      </c>
      <c r="EX32" s="4">
        <f t="shared" si="2"/>
        <v>0.31946666666666662</v>
      </c>
      <c r="EY32" s="4">
        <f t="shared" si="3"/>
        <v>0.92123749999999971</v>
      </c>
      <c r="EZ32" s="4">
        <f t="shared" si="4"/>
        <v>0.21934166666666663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k=20, r=0.1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k=20, r=0.1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k=20, r=0.1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k=5, r=0.1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k=20, r=0.9</v>
      </c>
    </row>
    <row r="33" spans="1:16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14">
        <v>0.67279999999999995</v>
      </c>
      <c r="AB33" s="14">
        <v>0.77</v>
      </c>
      <c r="AC33" s="14">
        <v>0.3715</v>
      </c>
      <c r="AD33" s="14">
        <v>0.96309999999999996</v>
      </c>
      <c r="AE33" s="14">
        <v>0.19520000000000001</v>
      </c>
      <c r="AF33" s="4">
        <v>0.6774</v>
      </c>
      <c r="AG33" s="4">
        <v>0.78129999999999999</v>
      </c>
      <c r="AH33" s="4">
        <v>0.36580000000000001</v>
      </c>
      <c r="AI33" s="4">
        <v>0.95489999999999997</v>
      </c>
      <c r="AJ33" s="4">
        <v>0.28549999999999998</v>
      </c>
      <c r="AK33" s="14">
        <v>0.68640000000000001</v>
      </c>
      <c r="AL33" s="14">
        <v>0.80489999999999995</v>
      </c>
      <c r="AM33" s="14">
        <v>0.34560000000000002</v>
      </c>
      <c r="AN33" s="14">
        <v>0.94199999999999995</v>
      </c>
      <c r="AO33" s="14">
        <v>0.25109999999999999</v>
      </c>
      <c r="AP33" s="4">
        <v>0.71140000000000003</v>
      </c>
      <c r="AQ33" s="4">
        <v>0.8639</v>
      </c>
      <c r="AR33" s="4">
        <v>0.31259999999999999</v>
      </c>
      <c r="AS33" s="4">
        <v>0.91459999999999997</v>
      </c>
      <c r="AT33" s="4">
        <v>0.1628</v>
      </c>
      <c r="AU33" s="14">
        <v>0.8196</v>
      </c>
      <c r="AV33" s="14">
        <v>1.1464000000000001</v>
      </c>
      <c r="AW33" s="14">
        <v>0.22059999999999999</v>
      </c>
      <c r="AX33" s="14">
        <v>0.80810000000000004</v>
      </c>
      <c r="AY33" s="14">
        <v>5.9299999999999999E-2</v>
      </c>
      <c r="AZ33" s="4">
        <v>0.67279999999999995</v>
      </c>
      <c r="BA33" s="4">
        <v>0.76929999999999998</v>
      </c>
      <c r="BB33" s="4">
        <v>0.36080000000000001</v>
      </c>
      <c r="BC33" s="4">
        <v>0.96289999999999998</v>
      </c>
      <c r="BD33" s="4">
        <v>0.1769</v>
      </c>
      <c r="BE33" s="5">
        <v>0.67769999999999997</v>
      </c>
      <c r="BF33" s="5">
        <v>0.7833</v>
      </c>
      <c r="BG33" s="5">
        <v>0.36209999999999998</v>
      </c>
      <c r="BH33" s="5">
        <v>0.95569999999999999</v>
      </c>
      <c r="BI33" s="5">
        <v>0.26150000000000001</v>
      </c>
      <c r="BJ33" s="4">
        <v>0.68830000000000002</v>
      </c>
      <c r="BK33" s="4">
        <v>0.8085</v>
      </c>
      <c r="BL33" s="4">
        <v>0.3453</v>
      </c>
      <c r="BM33" s="4">
        <v>0.94230000000000003</v>
      </c>
      <c r="BN33" s="4">
        <v>0.25369999999999998</v>
      </c>
      <c r="BO33" s="5">
        <v>0.71230000000000004</v>
      </c>
      <c r="BP33" s="5">
        <v>0.86799999999999999</v>
      </c>
      <c r="BQ33" s="5">
        <v>0.31269999999999998</v>
      </c>
      <c r="BR33" s="5">
        <v>0.91439999999999999</v>
      </c>
      <c r="BS33" s="5">
        <v>0.1646</v>
      </c>
      <c r="BT33" s="4">
        <v>0.81940000000000002</v>
      </c>
      <c r="BU33" s="4">
        <v>1.1486000000000001</v>
      </c>
      <c r="BV33" s="4">
        <v>0.2261</v>
      </c>
      <c r="BW33" s="4">
        <v>0.80820000000000003</v>
      </c>
      <c r="BX33" s="4">
        <v>6.59E-2</v>
      </c>
      <c r="BY33" s="5">
        <v>0.67030000000000001</v>
      </c>
      <c r="BZ33" s="5">
        <v>0.76559999999999995</v>
      </c>
      <c r="CA33" s="5">
        <v>0.37590000000000001</v>
      </c>
      <c r="CB33" s="5">
        <v>0.96299999999999997</v>
      </c>
      <c r="CC33" s="5">
        <v>0.12520000000000001</v>
      </c>
      <c r="CD33" s="4">
        <v>0.67730000000000001</v>
      </c>
      <c r="CE33" s="4">
        <v>0.78339999999999999</v>
      </c>
      <c r="CF33" s="4">
        <v>0.36330000000000001</v>
      </c>
      <c r="CG33" s="4">
        <v>0.95530000000000004</v>
      </c>
      <c r="CH33" s="4">
        <v>0.17169999999999999</v>
      </c>
      <c r="CI33" s="5">
        <v>0.68779999999999997</v>
      </c>
      <c r="CJ33" s="5">
        <v>0.80740000000000001</v>
      </c>
      <c r="CK33" s="5">
        <v>0.34499999999999997</v>
      </c>
      <c r="CL33" s="5">
        <v>0.94259999999999999</v>
      </c>
      <c r="CM33" s="5">
        <v>0.16919999999999999</v>
      </c>
      <c r="CN33" s="4">
        <v>0.71179999999999999</v>
      </c>
      <c r="CO33" s="4">
        <v>0.86650000000000005</v>
      </c>
      <c r="CP33" s="4">
        <v>0.31430000000000002</v>
      </c>
      <c r="CQ33" s="4">
        <v>0.91459999999999997</v>
      </c>
      <c r="CR33" s="4">
        <v>9.9099999999999994E-2</v>
      </c>
      <c r="CS33" s="5">
        <v>0.81930000000000003</v>
      </c>
      <c r="CT33" s="5">
        <v>1.1482000000000001</v>
      </c>
      <c r="CU33" s="5">
        <v>0.22459999999999999</v>
      </c>
      <c r="CV33" s="5">
        <v>0.80830000000000002</v>
      </c>
      <c r="CW33" s="5">
        <v>3.9899999999999998E-2</v>
      </c>
      <c r="CX33" s="4">
        <v>0.67320000000000002</v>
      </c>
      <c r="CY33" s="4">
        <v>0.77190000000000003</v>
      </c>
      <c r="CZ33" s="4">
        <v>0.36930000000000002</v>
      </c>
      <c r="DA33" s="4">
        <v>0.96240000000000003</v>
      </c>
      <c r="DB33" s="4">
        <v>0.16400000000000001</v>
      </c>
      <c r="DC33" s="5">
        <v>0.67630000000000001</v>
      </c>
      <c r="DD33" s="5">
        <v>0.7802</v>
      </c>
      <c r="DE33" s="5">
        <v>0.36270000000000002</v>
      </c>
      <c r="DF33" s="5">
        <v>0.95499999999999996</v>
      </c>
      <c r="DG33" s="5">
        <v>0.19800000000000001</v>
      </c>
      <c r="DH33" s="4">
        <v>0.68710000000000004</v>
      </c>
      <c r="DI33" s="4">
        <v>0.80589999999999995</v>
      </c>
      <c r="DJ33" s="4">
        <v>0.3483</v>
      </c>
      <c r="DK33" s="4">
        <v>0.94179999999999997</v>
      </c>
      <c r="DL33" s="4">
        <v>0.1399</v>
      </c>
      <c r="DM33" s="5">
        <v>0.71209999999999996</v>
      </c>
      <c r="DN33" s="5">
        <v>0.8669</v>
      </c>
      <c r="DO33" s="5">
        <v>0.31209999999999999</v>
      </c>
      <c r="DP33" s="5">
        <v>0.91490000000000005</v>
      </c>
      <c r="DQ33" s="5">
        <v>0.13039999999999999</v>
      </c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0.70912083333333331</v>
      </c>
      <c r="EW33" s="4">
        <f t="shared" si="1"/>
        <v>0.86274583333333332</v>
      </c>
      <c r="EX33" s="4">
        <f t="shared" si="2"/>
        <v>0.32644166666666663</v>
      </c>
      <c r="EY33" s="4">
        <f t="shared" si="3"/>
        <v>0.92123333333333302</v>
      </c>
      <c r="EZ33" s="4">
        <f t="shared" si="4"/>
        <v>0.18549166666666664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k=20, r=0.1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k=20, r=0.1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k=20, r=0.1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k=5, r=0.1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k=20, r=0.9</v>
      </c>
    </row>
    <row r="34" spans="1:16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14">
        <v>0.6583</v>
      </c>
      <c r="AB34" s="14">
        <v>0.74170000000000003</v>
      </c>
      <c r="AC34" s="14">
        <v>0.35830000000000001</v>
      </c>
      <c r="AD34" s="14">
        <v>0.9355</v>
      </c>
      <c r="AE34" s="14">
        <v>0.32690000000000002</v>
      </c>
      <c r="AF34" s="4">
        <v>0.66420000000000001</v>
      </c>
      <c r="AG34" s="4">
        <v>0.75349999999999995</v>
      </c>
      <c r="AH34" s="4">
        <v>0.35210000000000002</v>
      </c>
      <c r="AI34" s="4">
        <v>0.92069999999999996</v>
      </c>
      <c r="AJ34" s="4">
        <v>0.46050000000000002</v>
      </c>
      <c r="AK34" s="14">
        <v>0.6724</v>
      </c>
      <c r="AL34" s="14">
        <v>0.77200000000000002</v>
      </c>
      <c r="AM34" s="14">
        <v>0.33939999999999998</v>
      </c>
      <c r="AN34" s="14">
        <v>0.8972</v>
      </c>
      <c r="AO34" s="14">
        <v>0.41649999999999998</v>
      </c>
      <c r="AP34" s="4">
        <v>0.68899999999999995</v>
      </c>
      <c r="AQ34" s="4">
        <v>0.80649999999999999</v>
      </c>
      <c r="AR34" s="4">
        <v>0.32090000000000002</v>
      </c>
      <c r="AS34" s="4">
        <v>0.84960000000000002</v>
      </c>
      <c r="AT34" s="4">
        <v>0.25359999999999999</v>
      </c>
      <c r="AU34" s="14">
        <v>0.73809999999999998</v>
      </c>
      <c r="AV34" s="14">
        <v>0.92030000000000001</v>
      </c>
      <c r="AW34" s="14">
        <v>0.26400000000000001</v>
      </c>
      <c r="AX34" s="14">
        <v>0.68</v>
      </c>
      <c r="AY34" s="14">
        <v>8.2500000000000004E-2</v>
      </c>
      <c r="AZ34" s="4">
        <v>0.65820000000000001</v>
      </c>
      <c r="BA34" s="4">
        <v>0.74039999999999995</v>
      </c>
      <c r="BB34" s="4">
        <v>0.3463</v>
      </c>
      <c r="BC34" s="4">
        <v>0.9345</v>
      </c>
      <c r="BD34" s="4">
        <v>0.31069999999999998</v>
      </c>
      <c r="BE34" s="5">
        <v>0.66369999999999996</v>
      </c>
      <c r="BF34" s="5">
        <v>0.75439999999999996</v>
      </c>
      <c r="BG34" s="5">
        <v>0.34889999999999999</v>
      </c>
      <c r="BH34" s="5">
        <v>0.92090000000000005</v>
      </c>
      <c r="BI34" s="5">
        <v>0.4194</v>
      </c>
      <c r="BJ34" s="4">
        <v>0.67430000000000001</v>
      </c>
      <c r="BK34" s="4">
        <v>0.77510000000000001</v>
      </c>
      <c r="BL34" s="4">
        <v>0.33789999999999998</v>
      </c>
      <c r="BM34" s="4">
        <v>0.89800000000000002</v>
      </c>
      <c r="BN34" s="4">
        <v>0.38390000000000002</v>
      </c>
      <c r="BO34" s="5">
        <v>0.68979999999999997</v>
      </c>
      <c r="BP34" s="5">
        <v>0.80969999999999998</v>
      </c>
      <c r="BQ34" s="5">
        <v>0.32100000000000001</v>
      </c>
      <c r="BR34" s="5">
        <v>0.85070000000000001</v>
      </c>
      <c r="BS34" s="5">
        <v>0.2676</v>
      </c>
      <c r="BT34" s="4">
        <v>0.73839999999999995</v>
      </c>
      <c r="BU34" s="4">
        <v>0.92190000000000005</v>
      </c>
      <c r="BV34" s="4">
        <v>0.26550000000000001</v>
      </c>
      <c r="BW34" s="4">
        <v>0.67949999999999999</v>
      </c>
      <c r="BX34" s="4">
        <v>8.5000000000000006E-2</v>
      </c>
      <c r="BY34" s="5">
        <v>0.65659999999999996</v>
      </c>
      <c r="BZ34" s="5">
        <v>0.73929999999999996</v>
      </c>
      <c r="CA34" s="5">
        <v>0.35899999999999999</v>
      </c>
      <c r="CB34" s="5">
        <v>0.93520000000000003</v>
      </c>
      <c r="CC34" s="5">
        <v>0.2331</v>
      </c>
      <c r="CD34" s="4">
        <v>0.66369999999999996</v>
      </c>
      <c r="CE34" s="4">
        <v>0.75449999999999995</v>
      </c>
      <c r="CF34" s="4">
        <v>0.34920000000000001</v>
      </c>
      <c r="CG34" s="4">
        <v>0.92069999999999996</v>
      </c>
      <c r="CH34" s="4">
        <v>0.31290000000000001</v>
      </c>
      <c r="CI34" s="5">
        <v>0.67369999999999997</v>
      </c>
      <c r="CJ34" s="5">
        <v>0.77490000000000003</v>
      </c>
      <c r="CK34" s="5">
        <v>0.33839999999999998</v>
      </c>
      <c r="CL34" s="5">
        <v>0.89790000000000003</v>
      </c>
      <c r="CM34" s="5">
        <v>0.2717</v>
      </c>
      <c r="CN34" s="4">
        <v>0.68940000000000001</v>
      </c>
      <c r="CO34" s="4">
        <v>0.80840000000000001</v>
      </c>
      <c r="CP34" s="4">
        <v>0.32150000000000001</v>
      </c>
      <c r="CQ34" s="4">
        <v>0.85099999999999998</v>
      </c>
      <c r="CR34" s="4">
        <v>0.17199999999999999</v>
      </c>
      <c r="CS34" s="5">
        <v>0.74099999999999999</v>
      </c>
      <c r="CT34" s="5">
        <v>0.92959999999999998</v>
      </c>
      <c r="CU34" s="5">
        <v>0.26540000000000002</v>
      </c>
      <c r="CV34" s="5">
        <v>0.68059999999999998</v>
      </c>
      <c r="CW34" s="5">
        <v>5.7200000000000001E-2</v>
      </c>
      <c r="CX34" s="4">
        <v>0.65880000000000005</v>
      </c>
      <c r="CY34" s="4">
        <v>0.74360000000000004</v>
      </c>
      <c r="CZ34" s="4">
        <v>0.35239999999999999</v>
      </c>
      <c r="DA34" s="4">
        <v>0.93430000000000002</v>
      </c>
      <c r="DB34" s="4">
        <v>0.29149999999999998</v>
      </c>
      <c r="DC34" s="5">
        <v>0.66339999999999999</v>
      </c>
      <c r="DD34" s="5">
        <v>0.75309999999999999</v>
      </c>
      <c r="DE34" s="5">
        <v>0.34960000000000002</v>
      </c>
      <c r="DF34" s="5">
        <v>0.92100000000000004</v>
      </c>
      <c r="DG34" s="5">
        <v>0.3473</v>
      </c>
      <c r="DH34" s="4">
        <v>0.67300000000000004</v>
      </c>
      <c r="DI34" s="4">
        <v>0.77329999999999999</v>
      </c>
      <c r="DJ34" s="4">
        <v>0.34179999999999999</v>
      </c>
      <c r="DK34" s="4">
        <v>0.89749999999999996</v>
      </c>
      <c r="DL34" s="4">
        <v>0.23930000000000001</v>
      </c>
      <c r="DM34" s="5">
        <v>0.68989999999999996</v>
      </c>
      <c r="DN34" s="5">
        <v>0.80959999999999999</v>
      </c>
      <c r="DO34" s="5">
        <v>0.32069999999999999</v>
      </c>
      <c r="DP34" s="5">
        <v>0.85099999999999998</v>
      </c>
      <c r="DQ34" s="5">
        <v>0.22339999999999999</v>
      </c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0.68253333333333321</v>
      </c>
      <c r="EW34" s="4">
        <f t="shared" si="1"/>
        <v>0.79512916666666678</v>
      </c>
      <c r="EX34" s="4">
        <f t="shared" si="2"/>
        <v>0.32762083333333331</v>
      </c>
      <c r="EY34" s="4">
        <f t="shared" si="3"/>
        <v>0.86438333333333317</v>
      </c>
      <c r="EZ34" s="4">
        <f t="shared" si="4"/>
        <v>0.30772499999999997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k=20, r=0.1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k=20, r=0.1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k=20, r=0.1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k=5, r=0.1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k=20, r=0.9</v>
      </c>
    </row>
    <row r="35" spans="1:16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14">
        <v>0.66590000000000005</v>
      </c>
      <c r="AB35" s="14">
        <v>0.75839999999999996</v>
      </c>
      <c r="AC35" s="14">
        <v>0.35339999999999999</v>
      </c>
      <c r="AD35" s="14">
        <v>0.96299999999999997</v>
      </c>
      <c r="AE35" s="14">
        <v>0.16919999999999999</v>
      </c>
      <c r="AF35" s="4">
        <v>0.67359999999999998</v>
      </c>
      <c r="AG35" s="4">
        <v>0.77429999999999999</v>
      </c>
      <c r="AH35" s="4">
        <v>0.34989999999999999</v>
      </c>
      <c r="AI35" s="4">
        <v>0.95469999999999999</v>
      </c>
      <c r="AJ35" s="4">
        <v>0.2238</v>
      </c>
      <c r="AK35" s="14">
        <v>0.68469999999999998</v>
      </c>
      <c r="AL35" s="14">
        <v>0.8014</v>
      </c>
      <c r="AM35" s="14">
        <v>0.33350000000000002</v>
      </c>
      <c r="AN35" s="14">
        <v>0.9415</v>
      </c>
      <c r="AO35" s="14">
        <v>0.22209999999999999</v>
      </c>
      <c r="AP35" s="4">
        <v>0.70720000000000005</v>
      </c>
      <c r="AQ35" s="4">
        <v>0.85309999999999997</v>
      </c>
      <c r="AR35" s="4">
        <v>0.30830000000000002</v>
      </c>
      <c r="AS35" s="4">
        <v>0.91020000000000001</v>
      </c>
      <c r="AT35" s="4">
        <v>0.14000000000000001</v>
      </c>
      <c r="AU35" s="14">
        <v>0.79359999999999997</v>
      </c>
      <c r="AV35" s="14">
        <v>1.0732999999999999</v>
      </c>
      <c r="AW35" s="14">
        <v>0.22600000000000001</v>
      </c>
      <c r="AX35" s="14">
        <v>0.68010000000000004</v>
      </c>
      <c r="AY35" s="14">
        <v>5.4100000000000002E-2</v>
      </c>
      <c r="AZ35" s="4">
        <v>0.66620000000000001</v>
      </c>
      <c r="BA35" s="4">
        <v>0.75780000000000003</v>
      </c>
      <c r="BB35" s="4">
        <v>0.3463</v>
      </c>
      <c r="BC35" s="4">
        <v>0.96279999999999999</v>
      </c>
      <c r="BD35" s="4">
        <v>0.14580000000000001</v>
      </c>
      <c r="BE35" s="5">
        <v>0.67379999999999995</v>
      </c>
      <c r="BF35" s="5">
        <v>0.77700000000000002</v>
      </c>
      <c r="BG35" s="5">
        <v>0.34620000000000001</v>
      </c>
      <c r="BH35" s="5">
        <v>0.95550000000000002</v>
      </c>
      <c r="BI35" s="5">
        <v>0.216</v>
      </c>
      <c r="BJ35" s="4">
        <v>0.68659999999999999</v>
      </c>
      <c r="BK35" s="4">
        <v>0.80510000000000004</v>
      </c>
      <c r="BL35" s="4">
        <v>0.33289999999999997</v>
      </c>
      <c r="BM35" s="4">
        <v>0.94169999999999998</v>
      </c>
      <c r="BN35" s="4">
        <v>0.221</v>
      </c>
      <c r="BO35" s="5">
        <v>0.70820000000000005</v>
      </c>
      <c r="BP35" s="5">
        <v>0.85729999999999995</v>
      </c>
      <c r="BQ35" s="5">
        <v>0.30790000000000001</v>
      </c>
      <c r="BR35" s="5">
        <v>0.91</v>
      </c>
      <c r="BS35" s="5">
        <v>0.1361</v>
      </c>
      <c r="BT35" s="4">
        <v>0.79269999999999996</v>
      </c>
      <c r="BU35" s="4">
        <v>1.0739000000000001</v>
      </c>
      <c r="BV35" s="4">
        <v>0.23089999999999999</v>
      </c>
      <c r="BW35" s="4">
        <v>0.68020000000000003</v>
      </c>
      <c r="BX35" s="4">
        <v>6.0499999999999998E-2</v>
      </c>
      <c r="BY35" s="5">
        <v>0.66420000000000001</v>
      </c>
      <c r="BZ35" s="5">
        <v>0.75570000000000004</v>
      </c>
      <c r="CA35" s="5">
        <v>0.35949999999999999</v>
      </c>
      <c r="CB35" s="5">
        <v>0.96289999999999998</v>
      </c>
      <c r="CC35" s="5">
        <v>9.3600000000000003E-2</v>
      </c>
      <c r="CD35" s="4">
        <v>0.67349999999999999</v>
      </c>
      <c r="CE35" s="4">
        <v>0.77700000000000002</v>
      </c>
      <c r="CF35" s="4">
        <v>0.34689999999999999</v>
      </c>
      <c r="CG35" s="4">
        <v>0.95520000000000005</v>
      </c>
      <c r="CH35" s="4">
        <v>0.13189999999999999</v>
      </c>
      <c r="CI35" s="5">
        <v>0.6855</v>
      </c>
      <c r="CJ35" s="5">
        <v>0.80289999999999995</v>
      </c>
      <c r="CK35" s="5">
        <v>0.33300000000000002</v>
      </c>
      <c r="CL35" s="5">
        <v>0.94199999999999995</v>
      </c>
      <c r="CM35" s="5">
        <v>0.14000000000000001</v>
      </c>
      <c r="CN35" s="4">
        <v>0.70779999999999998</v>
      </c>
      <c r="CO35" s="4">
        <v>0.85609999999999997</v>
      </c>
      <c r="CP35" s="4">
        <v>0.30940000000000001</v>
      </c>
      <c r="CQ35" s="4">
        <v>0.9103</v>
      </c>
      <c r="CR35" s="4">
        <v>8.2500000000000004E-2</v>
      </c>
      <c r="CS35" s="5">
        <v>0.79320000000000002</v>
      </c>
      <c r="CT35" s="5">
        <v>1.0740000000000001</v>
      </c>
      <c r="CU35" s="5">
        <v>0.22969999999999999</v>
      </c>
      <c r="CV35" s="5">
        <v>0.67959999999999998</v>
      </c>
      <c r="CW35" s="5">
        <v>3.6700000000000003E-2</v>
      </c>
      <c r="CX35" s="4">
        <v>0.66620000000000001</v>
      </c>
      <c r="CY35" s="4">
        <v>0.7601</v>
      </c>
      <c r="CZ35" s="4">
        <v>0.35199999999999998</v>
      </c>
      <c r="DA35" s="4">
        <v>0.96240000000000003</v>
      </c>
      <c r="DB35" s="4">
        <v>0.13070000000000001</v>
      </c>
      <c r="DC35" s="5">
        <v>0.67259999999999998</v>
      </c>
      <c r="DD35" s="5">
        <v>0.77400000000000002</v>
      </c>
      <c r="DE35" s="5">
        <v>0.34789999999999999</v>
      </c>
      <c r="DF35" s="5">
        <v>0.95489999999999997</v>
      </c>
      <c r="DG35" s="5">
        <v>0.16300000000000001</v>
      </c>
      <c r="DH35" s="4">
        <v>0.68489999999999995</v>
      </c>
      <c r="DI35" s="4">
        <v>0.80169999999999997</v>
      </c>
      <c r="DJ35" s="4">
        <v>0.33639999999999998</v>
      </c>
      <c r="DK35" s="4">
        <v>0.94120000000000004</v>
      </c>
      <c r="DL35" s="4">
        <v>0.1129</v>
      </c>
      <c r="DM35" s="5">
        <v>0.70809999999999995</v>
      </c>
      <c r="DN35" s="5">
        <v>0.85640000000000005</v>
      </c>
      <c r="DO35" s="5">
        <v>0.30830000000000002</v>
      </c>
      <c r="DP35" s="5">
        <v>0.91049999999999998</v>
      </c>
      <c r="DQ35" s="5">
        <v>0.107</v>
      </c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0.70134583333333322</v>
      </c>
      <c r="EW35" s="4">
        <f t="shared" si="1"/>
        <v>0.84382499999999994</v>
      </c>
      <c r="EX35" s="4">
        <f t="shared" si="2"/>
        <v>0.31715833333333338</v>
      </c>
      <c r="EY35" s="4">
        <f t="shared" si="3"/>
        <v>0.89877083333333296</v>
      </c>
      <c r="EZ35" s="4">
        <f t="shared" si="4"/>
        <v>0.15505000000000002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k=20, r=0.1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k=20, r=0.1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k=20, r=0.1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k=5, r=0.1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k=20, r=0.9</v>
      </c>
    </row>
    <row r="36" spans="1:161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4">
        <v>0.6694</v>
      </c>
      <c r="AB36" s="14">
        <v>0.76529999999999998</v>
      </c>
      <c r="AC36" s="14">
        <v>0.35909999999999997</v>
      </c>
      <c r="AD36" s="14">
        <v>0.96299999999999997</v>
      </c>
      <c r="AE36" s="14">
        <v>0.2109</v>
      </c>
      <c r="AF36" s="4">
        <v>0.67610000000000003</v>
      </c>
      <c r="AG36" s="4">
        <v>0.77980000000000005</v>
      </c>
      <c r="AH36" s="4">
        <v>0.35589999999999999</v>
      </c>
      <c r="AI36" s="4">
        <v>0.95469999999999999</v>
      </c>
      <c r="AJ36" s="4">
        <v>0.26860000000000001</v>
      </c>
      <c r="AK36" s="14">
        <v>0.68630000000000002</v>
      </c>
      <c r="AL36" s="14">
        <v>0.8054</v>
      </c>
      <c r="AM36" s="14">
        <v>0.33689999999999998</v>
      </c>
      <c r="AN36" s="14">
        <v>0.9415</v>
      </c>
      <c r="AO36" s="14">
        <v>0.2576</v>
      </c>
      <c r="AP36" s="4">
        <v>0.70920000000000005</v>
      </c>
      <c r="AQ36" s="4">
        <v>0.85819999999999996</v>
      </c>
      <c r="AR36" s="4">
        <v>0.30959999999999999</v>
      </c>
      <c r="AS36" s="4">
        <v>0.91020000000000001</v>
      </c>
      <c r="AT36" s="4">
        <v>0.16880000000000001</v>
      </c>
      <c r="AU36" s="14">
        <v>0.79720000000000002</v>
      </c>
      <c r="AV36" s="14">
        <v>1.0826</v>
      </c>
      <c r="AW36" s="14">
        <v>0.22559999999999999</v>
      </c>
      <c r="AX36" s="14">
        <v>0.68010000000000004</v>
      </c>
      <c r="AY36" s="14">
        <v>5.5E-2</v>
      </c>
      <c r="AZ36" s="4">
        <v>0.66949999999999998</v>
      </c>
      <c r="BA36" s="4">
        <v>0.76500000000000001</v>
      </c>
      <c r="BB36" s="4">
        <v>0.3503</v>
      </c>
      <c r="BC36" s="4">
        <v>0.96279999999999999</v>
      </c>
      <c r="BD36" s="4">
        <v>0.17910000000000001</v>
      </c>
      <c r="BE36" s="14">
        <v>0.67630000000000001</v>
      </c>
      <c r="BF36" s="14">
        <v>0.78249999999999997</v>
      </c>
      <c r="BG36" s="14">
        <v>0.3508</v>
      </c>
      <c r="BH36" s="14">
        <v>0.95550000000000002</v>
      </c>
      <c r="BI36" s="14">
        <v>0.25009999999999999</v>
      </c>
      <c r="BJ36" s="4">
        <v>0.68769999999999998</v>
      </c>
      <c r="BK36" s="4">
        <v>0.80789999999999995</v>
      </c>
      <c r="BL36" s="4">
        <v>0.33750000000000002</v>
      </c>
      <c r="BM36" s="4">
        <v>0.94169999999999998</v>
      </c>
      <c r="BN36" s="4">
        <v>0.24510000000000001</v>
      </c>
      <c r="BO36" s="14">
        <v>0.71009999999999995</v>
      </c>
      <c r="BP36" s="14">
        <v>0.86240000000000006</v>
      </c>
      <c r="BQ36" s="14">
        <v>0.30959999999999999</v>
      </c>
      <c r="BR36" s="14">
        <v>0.91</v>
      </c>
      <c r="BS36" s="14">
        <v>0.15570000000000001</v>
      </c>
      <c r="BT36" s="4">
        <v>0.79620000000000002</v>
      </c>
      <c r="BU36" s="4">
        <v>1.083</v>
      </c>
      <c r="BV36" s="4">
        <v>0.23119999999999999</v>
      </c>
      <c r="BW36" s="4">
        <v>0.68020000000000003</v>
      </c>
      <c r="BX36" s="4">
        <v>5.8599999999999999E-2</v>
      </c>
      <c r="BY36" s="14">
        <v>0.66710000000000003</v>
      </c>
      <c r="BZ36" s="14">
        <v>0.76129999999999998</v>
      </c>
      <c r="CA36" s="14">
        <v>0.36270000000000002</v>
      </c>
      <c r="CB36" s="14">
        <v>0.96289999999999998</v>
      </c>
      <c r="CC36" s="14">
        <v>0.13150000000000001</v>
      </c>
      <c r="CD36" s="4">
        <v>0.67610000000000003</v>
      </c>
      <c r="CE36" s="4">
        <v>0.78239999999999998</v>
      </c>
      <c r="CF36" s="4">
        <v>0.35139999999999999</v>
      </c>
      <c r="CG36" s="4">
        <v>0.95520000000000005</v>
      </c>
      <c r="CH36" s="4">
        <v>0.16889999999999999</v>
      </c>
      <c r="CI36" s="16"/>
      <c r="CJ36" s="16"/>
      <c r="CK36" s="16"/>
      <c r="CL36" s="16"/>
      <c r="CM36" s="16"/>
      <c r="CN36" s="4">
        <v>0.7097</v>
      </c>
      <c r="CO36" s="4">
        <v>0.86109999999999998</v>
      </c>
      <c r="CP36" s="4">
        <v>0.31140000000000001</v>
      </c>
      <c r="CQ36" s="4">
        <v>0.9103</v>
      </c>
      <c r="CR36" s="4">
        <v>9.4899999999999998E-2</v>
      </c>
      <c r="CS36" s="14">
        <v>0.79669999999999996</v>
      </c>
      <c r="CT36" s="14">
        <v>1.0831999999999999</v>
      </c>
      <c r="CU36" s="14">
        <v>0.22939999999999999</v>
      </c>
      <c r="CV36" s="14">
        <v>0.67959999999999998</v>
      </c>
      <c r="CW36" s="14">
        <v>3.6700000000000003E-2</v>
      </c>
      <c r="CX36" s="4">
        <v>0.66979999999999995</v>
      </c>
      <c r="CY36" s="4">
        <v>0.76680000000000004</v>
      </c>
      <c r="CZ36" s="4">
        <v>0.35730000000000001</v>
      </c>
      <c r="DA36" s="4">
        <v>0.96240000000000003</v>
      </c>
      <c r="DB36" s="4">
        <v>0.1714</v>
      </c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/>
      <c r="EH36" s="14"/>
      <c r="EI36" s="14"/>
      <c r="EJ36" s="14"/>
      <c r="EK36" s="14"/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0.7064933333333332</v>
      </c>
      <c r="EW36" s="4">
        <f t="shared" si="1"/>
        <v>0.85646</v>
      </c>
      <c r="EX36" s="4">
        <f t="shared" si="2"/>
        <v>0.31857999999999997</v>
      </c>
      <c r="EY36" s="4">
        <f t="shared" si="3"/>
        <v>0.89133999999999991</v>
      </c>
      <c r="EZ36" s="4">
        <f t="shared" si="4"/>
        <v>0.16352666666666671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k=20, r=0.1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k=20, r=0.1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r=0.1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r=0.1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k=20, r=0.9</v>
      </c>
    </row>
    <row r="37" spans="1:16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0.6855</v>
      </c>
      <c r="H37" s="5">
        <v>0.80379999999999996</v>
      </c>
      <c r="I37" s="5">
        <v>0.29799999999999999</v>
      </c>
      <c r="J37" s="5">
        <v>0.92779999999999996</v>
      </c>
      <c r="K37" s="5">
        <v>3.4599999999999999E-2</v>
      </c>
      <c r="L37" s="4">
        <v>0.69789999999999996</v>
      </c>
      <c r="M37" s="4">
        <v>0.83330000000000004</v>
      </c>
      <c r="N37" s="4">
        <v>0.27989999999999998</v>
      </c>
      <c r="O37" s="4">
        <v>0.90259999999999996</v>
      </c>
      <c r="P37" s="4">
        <v>2.64E-2</v>
      </c>
      <c r="Q37" s="5">
        <v>0.72719999999999996</v>
      </c>
      <c r="R37" s="5">
        <v>0.89939999999999998</v>
      </c>
      <c r="S37" s="5">
        <v>0.23549999999999999</v>
      </c>
      <c r="T37" s="5">
        <v>0.85029999999999994</v>
      </c>
      <c r="U37" s="5">
        <v>1.7299999999999999E-2</v>
      </c>
      <c r="V37" s="4">
        <v>0.81259999999999999</v>
      </c>
      <c r="W37" s="4">
        <v>1.1183000000000001</v>
      </c>
      <c r="X37" s="4">
        <v>0.15759999999999999</v>
      </c>
      <c r="Y37" s="4">
        <v>0.62590000000000001</v>
      </c>
      <c r="Z37" s="4">
        <v>5.8999999999999999E-3</v>
      </c>
      <c r="AA37" s="14">
        <v>0.67490000000000006</v>
      </c>
      <c r="AB37" s="14">
        <v>0.78149999999999997</v>
      </c>
      <c r="AC37" s="14">
        <v>0.3231</v>
      </c>
      <c r="AD37" s="14">
        <v>0.94140000000000001</v>
      </c>
      <c r="AE37" s="14">
        <v>2.9100000000000001E-2</v>
      </c>
      <c r="AF37" s="4">
        <v>0.68520000000000003</v>
      </c>
      <c r="AG37" s="4">
        <v>0.80400000000000005</v>
      </c>
      <c r="AH37" s="4">
        <v>0.30249999999999999</v>
      </c>
      <c r="AI37" s="4">
        <v>0.92730000000000001</v>
      </c>
      <c r="AJ37" s="4">
        <v>1.44E-2</v>
      </c>
      <c r="AK37" s="14">
        <v>0.69830000000000003</v>
      </c>
      <c r="AL37" s="14">
        <v>0.83450000000000002</v>
      </c>
      <c r="AM37" s="14">
        <v>0.2767</v>
      </c>
      <c r="AN37" s="14">
        <v>0.90310000000000001</v>
      </c>
      <c r="AO37" s="14">
        <v>1.23E-2</v>
      </c>
      <c r="AP37" s="4">
        <v>0.72609999999999997</v>
      </c>
      <c r="AQ37" s="4">
        <v>0.89880000000000004</v>
      </c>
      <c r="AR37" s="4">
        <v>0.24010000000000001</v>
      </c>
      <c r="AS37" s="4">
        <v>0.8488</v>
      </c>
      <c r="AT37" s="4">
        <v>1.32E-2</v>
      </c>
      <c r="AU37" s="14">
        <v>0.81299999999999994</v>
      </c>
      <c r="AV37" s="14">
        <v>1.1197999999999999</v>
      </c>
      <c r="AW37" s="14">
        <v>0.15820000000000001</v>
      </c>
      <c r="AX37" s="14">
        <v>0.62360000000000004</v>
      </c>
      <c r="AY37" s="14">
        <v>4.4000000000000003E-3</v>
      </c>
      <c r="AZ37" s="4">
        <v>0.6774</v>
      </c>
      <c r="BA37" s="4">
        <v>0.78739999999999999</v>
      </c>
      <c r="BB37" s="4">
        <v>0.30449999999999999</v>
      </c>
      <c r="BC37" s="4">
        <v>0.94110000000000005</v>
      </c>
      <c r="BD37" s="4">
        <v>3.2899999999999999E-2</v>
      </c>
      <c r="BE37" s="5">
        <v>0.68430000000000002</v>
      </c>
      <c r="BF37" s="5">
        <v>0.80320000000000003</v>
      </c>
      <c r="BG37" s="5">
        <v>0.29670000000000002</v>
      </c>
      <c r="BH37" s="5">
        <v>0.92820000000000003</v>
      </c>
      <c r="BI37" s="5">
        <v>1.7000000000000001E-2</v>
      </c>
      <c r="BJ37" s="4">
        <v>0.69869999999999999</v>
      </c>
      <c r="BK37" s="4">
        <v>0.83540000000000003</v>
      </c>
      <c r="BL37" s="4">
        <v>0.27679999999999999</v>
      </c>
      <c r="BM37" s="4">
        <v>0.90359999999999996</v>
      </c>
      <c r="BN37" s="4">
        <v>1.4999999999999999E-2</v>
      </c>
      <c r="BO37" s="5">
        <v>0.72719999999999996</v>
      </c>
      <c r="BP37" s="5">
        <v>0.90259999999999996</v>
      </c>
      <c r="BQ37" s="5">
        <v>0.24299999999999999</v>
      </c>
      <c r="BR37" s="5">
        <v>0.8488</v>
      </c>
      <c r="BS37" s="5">
        <v>1.12E-2</v>
      </c>
      <c r="BT37" s="4">
        <v>0.81179999999999997</v>
      </c>
      <c r="BU37" s="4">
        <v>1.1176999999999999</v>
      </c>
      <c r="BV37" s="4">
        <v>0.16370000000000001</v>
      </c>
      <c r="BW37" s="4">
        <v>0.62270000000000003</v>
      </c>
      <c r="BX37" s="4">
        <v>5.5999999999999999E-3</v>
      </c>
      <c r="BY37" s="5">
        <v>0.67400000000000004</v>
      </c>
      <c r="BZ37" s="5">
        <v>0.78</v>
      </c>
      <c r="CA37" s="5">
        <v>0.32090000000000002</v>
      </c>
      <c r="CB37" s="5">
        <v>0.9415</v>
      </c>
      <c r="CC37" s="5">
        <v>1.5299999999999999E-2</v>
      </c>
      <c r="CD37" s="4">
        <v>0.68469999999999998</v>
      </c>
      <c r="CE37" s="4">
        <v>0.80320000000000003</v>
      </c>
      <c r="CF37" s="4">
        <v>0.30149999999999999</v>
      </c>
      <c r="CG37" s="4">
        <v>0.92749999999999999</v>
      </c>
      <c r="CH37" s="4">
        <v>1.15E-2</v>
      </c>
      <c r="CI37" s="5">
        <v>0.69889999999999997</v>
      </c>
      <c r="CJ37" s="5">
        <v>0.83599999999999997</v>
      </c>
      <c r="CK37" s="5">
        <v>0.27539999999999998</v>
      </c>
      <c r="CL37" s="5">
        <v>0.90369999999999995</v>
      </c>
      <c r="CM37" s="5">
        <v>9.9000000000000008E-3</v>
      </c>
      <c r="CN37" s="4">
        <v>0.72740000000000005</v>
      </c>
      <c r="CO37" s="4">
        <v>0.90239999999999998</v>
      </c>
      <c r="CP37" s="4">
        <v>0.24210000000000001</v>
      </c>
      <c r="CQ37" s="4">
        <v>0.84919999999999995</v>
      </c>
      <c r="CR37" s="4">
        <v>5.7000000000000002E-3</v>
      </c>
      <c r="CS37" s="5">
        <v>0.81210000000000004</v>
      </c>
      <c r="CT37" s="5">
        <v>1.1173</v>
      </c>
      <c r="CU37" s="5">
        <v>0.16039999999999999</v>
      </c>
      <c r="CV37" s="5">
        <v>0.62250000000000005</v>
      </c>
      <c r="CW37" s="5">
        <v>2.3999999999999998E-3</v>
      </c>
      <c r="CX37" s="4">
        <v>0.67730000000000001</v>
      </c>
      <c r="CY37" s="4">
        <v>0.78649999999999998</v>
      </c>
      <c r="CZ37" s="4">
        <v>0.31430000000000002</v>
      </c>
      <c r="DA37" s="4">
        <v>0.9405</v>
      </c>
      <c r="DB37" s="4">
        <v>1.7399999999999999E-2</v>
      </c>
      <c r="DC37" s="5">
        <v>0.68410000000000004</v>
      </c>
      <c r="DD37" s="5">
        <v>0.80189999999999995</v>
      </c>
      <c r="DE37" s="5">
        <v>0.2999</v>
      </c>
      <c r="DF37" s="5">
        <v>0.9274</v>
      </c>
      <c r="DG37" s="5">
        <v>1.24E-2</v>
      </c>
      <c r="DH37" s="4">
        <v>0.69840000000000002</v>
      </c>
      <c r="DI37" s="4">
        <v>0.8347</v>
      </c>
      <c r="DJ37" s="4">
        <v>0.27829999999999999</v>
      </c>
      <c r="DK37" s="4">
        <v>0.90290000000000004</v>
      </c>
      <c r="DL37" s="4">
        <v>8.3000000000000001E-3</v>
      </c>
      <c r="DM37" s="5">
        <v>0.7268</v>
      </c>
      <c r="DN37" s="5">
        <v>0.9012</v>
      </c>
      <c r="DO37" s="5">
        <v>0.24</v>
      </c>
      <c r="DP37" s="5">
        <v>0.84989999999999999</v>
      </c>
      <c r="DQ37" s="5">
        <v>6.0000000000000001E-3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0.69830000000000003</v>
      </c>
      <c r="EH37" s="5">
        <v>0.83430000000000004</v>
      </c>
      <c r="EI37" s="5">
        <v>0.27750000000000002</v>
      </c>
      <c r="EJ37" s="5">
        <v>0.9032</v>
      </c>
      <c r="EK37" s="5">
        <v>1.29E-2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0.71508800000000006</v>
      </c>
      <c r="EW37" s="4">
        <f t="shared" si="1"/>
        <v>0.87659999999999993</v>
      </c>
      <c r="EX37" s="4">
        <f t="shared" si="2"/>
        <v>0.26274000000000003</v>
      </c>
      <c r="EY37" s="4">
        <f t="shared" si="3"/>
        <v>0.86018400000000017</v>
      </c>
      <c r="EZ37" s="4">
        <f t="shared" si="4"/>
        <v>1.4952000000000003E-2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k=20, r=0.1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r=0.1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k=10, r=0.1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k=20, r=0.1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k=20, r=0.9</v>
      </c>
    </row>
    <row r="38" spans="1:16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0.80289999999999995</v>
      </c>
      <c r="H38" s="5">
        <v>1.0823</v>
      </c>
      <c r="I38" s="5">
        <v>0.1678</v>
      </c>
      <c r="J38" s="5">
        <v>0.5474</v>
      </c>
      <c r="K38" s="5">
        <v>4.1200000000000001E-2</v>
      </c>
      <c r="L38" s="4">
        <v>0.83189999999999997</v>
      </c>
      <c r="M38" s="4">
        <v>1.1597</v>
      </c>
      <c r="N38" s="4">
        <v>0.16839999999999999</v>
      </c>
      <c r="O38" s="4">
        <v>0.49120000000000003</v>
      </c>
      <c r="P38" s="4">
        <v>1.9099999999999999E-2</v>
      </c>
      <c r="Q38" s="5">
        <v>0.83150000000000002</v>
      </c>
      <c r="R38" s="5">
        <v>1.1631</v>
      </c>
      <c r="S38" s="5">
        <v>0.18759999999999999</v>
      </c>
      <c r="T38" s="5">
        <v>0.49509999999999998</v>
      </c>
      <c r="U38" s="5">
        <v>1.41E-2</v>
      </c>
      <c r="V38" s="4">
        <v>0.82779999999999998</v>
      </c>
      <c r="W38" s="4">
        <v>1.1597999999999999</v>
      </c>
      <c r="X38" s="4">
        <v>0.1769</v>
      </c>
      <c r="Y38" s="4">
        <v>0.52049999999999996</v>
      </c>
      <c r="Z38" s="4">
        <v>1.0500000000000001E-2</v>
      </c>
      <c r="AA38" s="14">
        <v>0.76900000000000002</v>
      </c>
      <c r="AB38" s="14">
        <v>0.99809999999999999</v>
      </c>
      <c r="AC38" s="14">
        <v>0.18179999999999999</v>
      </c>
      <c r="AD38" s="14">
        <v>0.61109999999999998</v>
      </c>
      <c r="AE38" s="14">
        <v>2.8299999999999999E-2</v>
      </c>
      <c r="AF38" s="4">
        <v>0.80449999999999999</v>
      </c>
      <c r="AG38" s="4">
        <v>1.085</v>
      </c>
      <c r="AH38" s="4">
        <v>0.1754</v>
      </c>
      <c r="AI38" s="4">
        <v>0.54959999999999998</v>
      </c>
      <c r="AJ38" s="4">
        <v>1.9400000000000001E-2</v>
      </c>
      <c r="AK38" s="14">
        <v>0.82799999999999996</v>
      </c>
      <c r="AL38" s="14">
        <v>1.1472</v>
      </c>
      <c r="AM38" s="14">
        <v>0.16980000000000001</v>
      </c>
      <c r="AN38" s="14">
        <v>0.49220000000000003</v>
      </c>
      <c r="AO38" s="14">
        <v>1.5100000000000001E-2</v>
      </c>
      <c r="AP38" s="4">
        <v>0.82799999999999996</v>
      </c>
      <c r="AQ38" s="4">
        <v>1.1580999999999999</v>
      </c>
      <c r="AR38" s="4">
        <v>0.1885</v>
      </c>
      <c r="AS38" s="4">
        <v>0.49530000000000002</v>
      </c>
      <c r="AT38" s="4">
        <v>1.21E-2</v>
      </c>
      <c r="AU38" s="14">
        <v>0.82779999999999998</v>
      </c>
      <c r="AV38" s="14">
        <v>1.1603000000000001</v>
      </c>
      <c r="AW38" s="14">
        <v>0.17680000000000001</v>
      </c>
      <c r="AX38" s="14">
        <v>0.52300000000000002</v>
      </c>
      <c r="AY38" s="14">
        <v>3.2000000000000002E-3</v>
      </c>
      <c r="AZ38" s="4">
        <v>0.77210000000000001</v>
      </c>
      <c r="BA38" s="4">
        <v>1.0035000000000001</v>
      </c>
      <c r="BB38" s="4">
        <v>0.17730000000000001</v>
      </c>
      <c r="BC38" s="4">
        <v>0.61339999999999995</v>
      </c>
      <c r="BD38" s="4">
        <v>3.0099999999999998E-2</v>
      </c>
      <c r="BE38" s="5">
        <v>0.80469999999999997</v>
      </c>
      <c r="BF38" s="5">
        <v>1.0857000000000001</v>
      </c>
      <c r="BG38" s="5">
        <v>0.1676</v>
      </c>
      <c r="BH38" s="5">
        <v>0.54800000000000004</v>
      </c>
      <c r="BI38" s="5">
        <v>1.6899999999999998E-2</v>
      </c>
      <c r="BJ38" s="4">
        <v>0.83230000000000004</v>
      </c>
      <c r="BK38" s="4">
        <v>1.1623000000000001</v>
      </c>
      <c r="BL38" s="4">
        <v>0.16700000000000001</v>
      </c>
      <c r="BM38" s="4">
        <v>0.49249999999999999</v>
      </c>
      <c r="BN38" s="4">
        <v>1.44E-2</v>
      </c>
      <c r="BO38" s="5">
        <v>0.82789999999999997</v>
      </c>
      <c r="BP38" s="5">
        <v>1.1593</v>
      </c>
      <c r="BQ38" s="5">
        <v>0.1918</v>
      </c>
      <c r="BR38" s="5">
        <v>0.49459999999999998</v>
      </c>
      <c r="BS38" s="5">
        <v>1.1299999999999999E-2</v>
      </c>
      <c r="BT38" s="4">
        <v>0.82650000000000001</v>
      </c>
      <c r="BU38" s="4">
        <v>1.1571</v>
      </c>
      <c r="BV38" s="4">
        <v>0.185</v>
      </c>
      <c r="BW38" s="4">
        <v>0.52129999999999999</v>
      </c>
      <c r="BX38" s="4">
        <v>5.4000000000000003E-3</v>
      </c>
      <c r="BY38" s="5">
        <v>0.76759999999999995</v>
      </c>
      <c r="BZ38" s="5">
        <v>0.99229999999999996</v>
      </c>
      <c r="CA38" s="5">
        <v>0.1784</v>
      </c>
      <c r="CB38" s="5">
        <v>0.61140000000000005</v>
      </c>
      <c r="CC38" s="5">
        <v>1.5699999999999999E-2</v>
      </c>
      <c r="CD38" s="4">
        <v>0.80430000000000001</v>
      </c>
      <c r="CE38" s="4">
        <v>1.0861000000000001</v>
      </c>
      <c r="CF38" s="4">
        <v>0.1643</v>
      </c>
      <c r="CG38" s="4">
        <v>0.54830000000000001</v>
      </c>
      <c r="CH38" s="4">
        <v>1.1599999999999999E-2</v>
      </c>
      <c r="CI38" s="5">
        <v>0.83150000000000002</v>
      </c>
      <c r="CJ38" s="5">
        <v>1.1586000000000001</v>
      </c>
      <c r="CK38" s="5">
        <v>0.16819999999999999</v>
      </c>
      <c r="CL38" s="5">
        <v>0.49220000000000003</v>
      </c>
      <c r="CM38" s="5">
        <v>9.7999999999999997E-3</v>
      </c>
      <c r="CN38" s="4">
        <v>0.82920000000000005</v>
      </c>
      <c r="CO38" s="4">
        <v>1.1604000000000001</v>
      </c>
      <c r="CP38" s="4">
        <v>0.19</v>
      </c>
      <c r="CQ38" s="4">
        <v>0.496</v>
      </c>
      <c r="CR38" s="4">
        <v>5.4000000000000003E-3</v>
      </c>
      <c r="CS38" s="5">
        <v>0.82540000000000002</v>
      </c>
      <c r="CT38" s="5">
        <v>1.1548</v>
      </c>
      <c r="CU38" s="5">
        <v>0.17810000000000001</v>
      </c>
      <c r="CV38" s="5">
        <v>0.52100000000000002</v>
      </c>
      <c r="CW38" s="5">
        <v>2.2000000000000001E-3</v>
      </c>
      <c r="CX38" s="4">
        <v>0.77129999999999999</v>
      </c>
      <c r="CY38" s="4">
        <v>1.0005999999999999</v>
      </c>
      <c r="CZ38" s="4">
        <v>0.17460000000000001</v>
      </c>
      <c r="DA38" s="4">
        <v>0.61099999999999999</v>
      </c>
      <c r="DB38" s="4">
        <v>1.77E-2</v>
      </c>
      <c r="DC38" s="5">
        <v>0.8024</v>
      </c>
      <c r="DD38" s="5">
        <v>1.0789</v>
      </c>
      <c r="DE38" s="5">
        <v>0.16700000000000001</v>
      </c>
      <c r="DF38" s="5">
        <v>0.54759999999999998</v>
      </c>
      <c r="DG38" s="5">
        <v>1.2500000000000001E-2</v>
      </c>
      <c r="DH38" s="4">
        <v>0.83160000000000001</v>
      </c>
      <c r="DI38" s="4">
        <v>1.1591</v>
      </c>
      <c r="DJ38" s="4">
        <v>0.17050000000000001</v>
      </c>
      <c r="DK38" s="4">
        <v>0.49170000000000003</v>
      </c>
      <c r="DL38" s="4">
        <v>8.3000000000000001E-3</v>
      </c>
      <c r="DM38" s="5">
        <v>0.8296</v>
      </c>
      <c r="DN38" s="5">
        <v>1.161</v>
      </c>
      <c r="DO38" s="5">
        <v>0.1898</v>
      </c>
      <c r="DP38" s="5">
        <v>0.49519999999999997</v>
      </c>
      <c r="DQ38" s="5">
        <v>5.8999999999999999E-3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0.83179999999999998</v>
      </c>
      <c r="EH38" s="5">
        <v>1.1596</v>
      </c>
      <c r="EI38" s="5">
        <v>0.1686</v>
      </c>
      <c r="EJ38" s="5">
        <v>0.49220000000000003</v>
      </c>
      <c r="EK38" s="5">
        <v>1.3299999999999999E-2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0.81193599999999999</v>
      </c>
      <c r="EW38" s="4">
        <f t="shared" si="1"/>
        <v>1.1105080000000001</v>
      </c>
      <c r="EX38" s="4">
        <f t="shared" si="2"/>
        <v>0.17669199999999996</v>
      </c>
      <c r="EY38" s="4">
        <f t="shared" si="3"/>
        <v>0.5326240000000001</v>
      </c>
      <c r="EZ38" s="4">
        <f t="shared" si="4"/>
        <v>1.5119999999999998E-2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r=0.1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r=0.1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k=15, r=0.7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k=5, r=0.1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k=20, r=0.9</v>
      </c>
    </row>
    <row r="39" spans="1:16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0.76339999999999997</v>
      </c>
      <c r="H39" s="5">
        <v>0.99160000000000004</v>
      </c>
      <c r="I39" s="5">
        <v>0.22600000000000001</v>
      </c>
      <c r="J39" s="5">
        <v>0.66090000000000004</v>
      </c>
      <c r="K39" s="5">
        <v>4.87E-2</v>
      </c>
      <c r="L39" s="4">
        <v>0.79930000000000001</v>
      </c>
      <c r="M39" s="4">
        <v>1.0847</v>
      </c>
      <c r="N39" s="4">
        <v>0.2084</v>
      </c>
      <c r="O39" s="4">
        <v>0.58020000000000005</v>
      </c>
      <c r="P39" s="4">
        <v>3.4299999999999997E-2</v>
      </c>
      <c r="Q39" s="5">
        <v>0.81679999999999997</v>
      </c>
      <c r="R39" s="5">
        <v>1.1296999999999999</v>
      </c>
      <c r="S39" s="5">
        <v>0.18679999999999999</v>
      </c>
      <c r="T39" s="5">
        <v>0.54310000000000003</v>
      </c>
      <c r="U39" s="5">
        <v>2.47E-2</v>
      </c>
      <c r="V39" s="4">
        <v>0.8427</v>
      </c>
      <c r="W39" s="4">
        <v>1.1890000000000001</v>
      </c>
      <c r="X39" s="4">
        <v>7.4099999999999999E-2</v>
      </c>
      <c r="Y39" s="4">
        <v>0.56879999999999997</v>
      </c>
      <c r="Z39" s="4">
        <v>1.2E-2</v>
      </c>
      <c r="AA39" s="14">
        <v>0.72699999999999998</v>
      </c>
      <c r="AB39" s="14">
        <v>0.9093</v>
      </c>
      <c r="AC39" s="14">
        <v>0.251</v>
      </c>
      <c r="AD39" s="14">
        <v>0.72750000000000004</v>
      </c>
      <c r="AE39" s="14">
        <v>4.8300000000000003E-2</v>
      </c>
      <c r="AF39" s="4">
        <v>0.76060000000000005</v>
      </c>
      <c r="AG39" s="4">
        <v>0.9839</v>
      </c>
      <c r="AH39" s="4">
        <v>0.22770000000000001</v>
      </c>
      <c r="AI39" s="4">
        <v>0.65990000000000004</v>
      </c>
      <c r="AJ39" s="4">
        <v>2.6800000000000001E-2</v>
      </c>
      <c r="AK39" s="14">
        <v>0.79500000000000004</v>
      </c>
      <c r="AL39" s="14">
        <v>1.0702</v>
      </c>
      <c r="AM39" s="14">
        <v>0.21249999999999999</v>
      </c>
      <c r="AN39" s="14">
        <v>0.58109999999999995</v>
      </c>
      <c r="AO39" s="14">
        <v>2.23E-2</v>
      </c>
      <c r="AP39" s="4">
        <v>0.81599999999999995</v>
      </c>
      <c r="AQ39" s="4">
        <v>1.1279999999999999</v>
      </c>
      <c r="AR39" s="4">
        <v>0.18609999999999999</v>
      </c>
      <c r="AS39" s="4">
        <v>0.54300000000000004</v>
      </c>
      <c r="AT39" s="4">
        <v>1.7999999999999999E-2</v>
      </c>
      <c r="AU39" s="14">
        <v>0.84250000000000003</v>
      </c>
      <c r="AV39" s="14">
        <v>1.1869000000000001</v>
      </c>
      <c r="AW39" s="14">
        <v>8.14E-2</v>
      </c>
      <c r="AX39" s="14">
        <v>0.56759999999999999</v>
      </c>
      <c r="AY39" s="14">
        <v>5.5999999999999999E-3</v>
      </c>
      <c r="AZ39" s="4">
        <v>0.73070000000000002</v>
      </c>
      <c r="BA39" s="4">
        <v>0.91200000000000003</v>
      </c>
      <c r="BB39" s="4">
        <v>0.24990000000000001</v>
      </c>
      <c r="BC39" s="4">
        <v>0.7288</v>
      </c>
      <c r="BD39" s="4">
        <v>4.6100000000000002E-2</v>
      </c>
      <c r="BE39" s="5">
        <v>0.75990000000000002</v>
      </c>
      <c r="BF39" s="5">
        <v>0.98280000000000001</v>
      </c>
      <c r="BG39" s="5">
        <v>0.23139999999999999</v>
      </c>
      <c r="BH39" s="5">
        <v>0.66210000000000002</v>
      </c>
      <c r="BI39" s="5">
        <v>3.0700000000000002E-2</v>
      </c>
      <c r="BJ39" s="4">
        <v>0.79930000000000001</v>
      </c>
      <c r="BK39" s="4">
        <v>1.0805</v>
      </c>
      <c r="BL39" s="4">
        <v>0.20480000000000001</v>
      </c>
      <c r="BM39" s="4">
        <v>0.58109999999999995</v>
      </c>
      <c r="BN39" s="4">
        <v>2.5600000000000001E-2</v>
      </c>
      <c r="BO39" s="5">
        <v>0.81640000000000001</v>
      </c>
      <c r="BP39" s="5">
        <v>1.1308</v>
      </c>
      <c r="BQ39" s="5">
        <v>0.19270000000000001</v>
      </c>
      <c r="BR39" s="5">
        <v>0.54290000000000005</v>
      </c>
      <c r="BS39" s="5">
        <v>1.7600000000000001E-2</v>
      </c>
      <c r="BT39" s="4">
        <v>0.84350000000000003</v>
      </c>
      <c r="BU39" s="4">
        <v>1.19</v>
      </c>
      <c r="BV39" s="4">
        <v>8.0500000000000002E-2</v>
      </c>
      <c r="BW39" s="4">
        <v>0.56950000000000001</v>
      </c>
      <c r="BX39" s="4">
        <v>8.3999999999999995E-3</v>
      </c>
      <c r="BY39" s="5">
        <v>0.72729999999999995</v>
      </c>
      <c r="BZ39" s="5">
        <v>0.90469999999999995</v>
      </c>
      <c r="CA39" s="5">
        <v>0.25309999999999999</v>
      </c>
      <c r="CB39" s="5">
        <v>0.72870000000000001</v>
      </c>
      <c r="CC39" s="5">
        <v>2.5399999999999999E-2</v>
      </c>
      <c r="CD39" s="4">
        <v>0.76060000000000005</v>
      </c>
      <c r="CE39" s="4">
        <v>0.98399999999999999</v>
      </c>
      <c r="CF39" s="4">
        <v>0.2273</v>
      </c>
      <c r="CG39" s="4">
        <v>0.66159999999999997</v>
      </c>
      <c r="CH39" s="4">
        <v>1.8800000000000001E-2</v>
      </c>
      <c r="CI39" s="5">
        <v>0.79820000000000002</v>
      </c>
      <c r="CJ39" s="5">
        <v>1.0804</v>
      </c>
      <c r="CK39" s="5">
        <v>0.20699999999999999</v>
      </c>
      <c r="CL39" s="5">
        <v>0.58209999999999995</v>
      </c>
      <c r="CM39" s="5">
        <v>1.4800000000000001E-2</v>
      </c>
      <c r="CN39" s="4">
        <v>0.81679999999999997</v>
      </c>
      <c r="CO39" s="4">
        <v>1.1297999999999999</v>
      </c>
      <c r="CP39" s="4">
        <v>0.19009999999999999</v>
      </c>
      <c r="CQ39" s="4">
        <v>0.54179999999999995</v>
      </c>
      <c r="CR39" s="4">
        <v>8.3000000000000001E-3</v>
      </c>
      <c r="CS39" s="5">
        <v>0.84130000000000005</v>
      </c>
      <c r="CT39" s="5">
        <v>1.1826000000000001</v>
      </c>
      <c r="CU39" s="5">
        <v>8.2000000000000003E-2</v>
      </c>
      <c r="CV39" s="5">
        <v>0.56910000000000005</v>
      </c>
      <c r="CW39" s="5">
        <v>3.2000000000000002E-3</v>
      </c>
      <c r="CX39" s="4">
        <v>0.72889999999999999</v>
      </c>
      <c r="CY39" s="4">
        <v>0.90839999999999999</v>
      </c>
      <c r="CZ39" s="4">
        <v>0.24890000000000001</v>
      </c>
      <c r="DA39" s="4">
        <v>0.7278</v>
      </c>
      <c r="DB39" s="4">
        <v>2.9100000000000001E-2</v>
      </c>
      <c r="DC39" s="5">
        <v>0.76</v>
      </c>
      <c r="DD39" s="5">
        <v>0.98229999999999995</v>
      </c>
      <c r="DE39" s="5">
        <v>0.2283</v>
      </c>
      <c r="DF39" s="5">
        <v>0.66069999999999995</v>
      </c>
      <c r="DG39" s="5">
        <v>0.02</v>
      </c>
      <c r="DH39" s="4">
        <v>0.79710000000000003</v>
      </c>
      <c r="DI39" s="4">
        <v>1.0761000000000001</v>
      </c>
      <c r="DJ39" s="4">
        <v>0.2102</v>
      </c>
      <c r="DK39" s="4">
        <v>0.57920000000000005</v>
      </c>
      <c r="DL39" s="4">
        <v>1.3299999999999999E-2</v>
      </c>
      <c r="DM39" s="5">
        <v>0.81679999999999997</v>
      </c>
      <c r="DN39" s="5">
        <v>1.1292</v>
      </c>
      <c r="DO39" s="5">
        <v>0.189</v>
      </c>
      <c r="DP39" s="5">
        <v>0.5423</v>
      </c>
      <c r="DQ39" s="5">
        <v>9.1000000000000004E-3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0.79790000000000005</v>
      </c>
      <c r="EH39" s="5">
        <v>1.0782</v>
      </c>
      <c r="EI39" s="5">
        <v>0.20880000000000001</v>
      </c>
      <c r="EJ39" s="5">
        <v>0.58079999999999998</v>
      </c>
      <c r="EK39" s="5">
        <v>1.9800000000000002E-2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0.78719200000000011</v>
      </c>
      <c r="EW39" s="4">
        <f t="shared" si="1"/>
        <v>1.0527000000000002</v>
      </c>
      <c r="EX39" s="4">
        <f t="shared" si="2"/>
        <v>0.19631999999999997</v>
      </c>
      <c r="EY39" s="4">
        <f t="shared" si="3"/>
        <v>0.61675999999999997</v>
      </c>
      <c r="EZ39" s="4">
        <f t="shared" si="4"/>
        <v>2.3472E-2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r=0.1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r=0.1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k=20, r=0.1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r=0.1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k=20, r=0.9</v>
      </c>
    </row>
    <row r="40" spans="1:16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0.73609999999999998</v>
      </c>
      <c r="H40" s="5">
        <v>0.91869999999999996</v>
      </c>
      <c r="I40" s="5">
        <v>0.24079999999999999</v>
      </c>
      <c r="J40" s="5">
        <v>0.69510000000000005</v>
      </c>
      <c r="K40" s="5">
        <v>2.87E-2</v>
      </c>
      <c r="L40" s="4">
        <v>0.76649999999999996</v>
      </c>
      <c r="M40" s="4">
        <v>0.99339999999999995</v>
      </c>
      <c r="N40" s="4">
        <v>0.2336</v>
      </c>
      <c r="O40" s="4">
        <v>0.63160000000000005</v>
      </c>
      <c r="P40" s="4">
        <v>3.1300000000000001E-2</v>
      </c>
      <c r="Q40" s="5">
        <v>0.78849999999999998</v>
      </c>
      <c r="R40" s="5">
        <v>1.0525</v>
      </c>
      <c r="S40" s="5">
        <v>0.2293</v>
      </c>
      <c r="T40" s="5">
        <v>0.60040000000000004</v>
      </c>
      <c r="U40" s="5">
        <v>1.2800000000000001E-2</v>
      </c>
      <c r="V40" s="4">
        <v>0.80600000000000005</v>
      </c>
      <c r="W40" s="4">
        <v>1.1029</v>
      </c>
      <c r="X40" s="4">
        <v>0.18490000000000001</v>
      </c>
      <c r="Y40" s="4">
        <v>0.58160000000000001</v>
      </c>
      <c r="Z40" s="4">
        <v>1.24E-2</v>
      </c>
      <c r="AA40" s="14">
        <v>0.71160000000000001</v>
      </c>
      <c r="AB40" s="14">
        <v>0.86250000000000004</v>
      </c>
      <c r="AC40" s="14">
        <v>0.26090000000000002</v>
      </c>
      <c r="AD40" s="14">
        <v>0.753</v>
      </c>
      <c r="AE40" s="14">
        <v>3.0200000000000001E-2</v>
      </c>
      <c r="AF40" s="4">
        <v>0.73660000000000003</v>
      </c>
      <c r="AG40" s="4">
        <v>0.91930000000000001</v>
      </c>
      <c r="AH40" s="4">
        <v>0.24390000000000001</v>
      </c>
      <c r="AI40" s="4">
        <v>0.6976</v>
      </c>
      <c r="AJ40" s="4">
        <v>1.5800000000000002E-2</v>
      </c>
      <c r="AK40" s="14">
        <v>0.76390000000000002</v>
      </c>
      <c r="AL40" s="14">
        <v>0.98799999999999999</v>
      </c>
      <c r="AM40" s="14">
        <v>0.23319999999999999</v>
      </c>
      <c r="AN40" s="14">
        <v>0.63100000000000001</v>
      </c>
      <c r="AO40" s="14">
        <v>1.5299999999999999E-2</v>
      </c>
      <c r="AP40" s="4">
        <v>0.78559999999999997</v>
      </c>
      <c r="AQ40" s="4">
        <v>1.0468</v>
      </c>
      <c r="AR40" s="4">
        <v>0.2286</v>
      </c>
      <c r="AS40" s="4">
        <v>0.59960000000000002</v>
      </c>
      <c r="AT40" s="4">
        <v>1.15E-2</v>
      </c>
      <c r="AU40" s="14">
        <v>0.80730000000000002</v>
      </c>
      <c r="AV40" s="14">
        <v>1.1080000000000001</v>
      </c>
      <c r="AW40" s="14">
        <v>0.185</v>
      </c>
      <c r="AX40" s="14">
        <v>0.58130000000000004</v>
      </c>
      <c r="AY40" s="14">
        <v>3.7000000000000002E-3</v>
      </c>
      <c r="AZ40" s="4">
        <v>0.71489999999999998</v>
      </c>
      <c r="BA40" s="4">
        <v>0.86760000000000004</v>
      </c>
      <c r="BB40" s="4">
        <v>0.25819999999999999</v>
      </c>
      <c r="BC40" s="4">
        <v>0.75109999999999999</v>
      </c>
      <c r="BD40" s="4">
        <v>2.6200000000000001E-2</v>
      </c>
      <c r="BE40" s="5">
        <v>0.73909999999999998</v>
      </c>
      <c r="BF40" s="5">
        <v>0.92420000000000002</v>
      </c>
      <c r="BG40" s="5">
        <v>0.24110000000000001</v>
      </c>
      <c r="BH40" s="5">
        <v>0.6956</v>
      </c>
      <c r="BI40" s="5">
        <v>2.1999999999999999E-2</v>
      </c>
      <c r="BJ40" s="4">
        <v>0.76470000000000005</v>
      </c>
      <c r="BK40" s="4">
        <v>0.98850000000000005</v>
      </c>
      <c r="BL40" s="4">
        <v>0.2331</v>
      </c>
      <c r="BM40" s="4">
        <v>0.6341</v>
      </c>
      <c r="BN40" s="4">
        <v>1.67E-2</v>
      </c>
      <c r="BO40" s="5">
        <v>0.78639999999999999</v>
      </c>
      <c r="BP40" s="5">
        <v>1.05</v>
      </c>
      <c r="BQ40" s="5">
        <v>0.23169999999999999</v>
      </c>
      <c r="BR40" s="5">
        <v>0.60019999999999996</v>
      </c>
      <c r="BS40" s="5">
        <v>1.34E-2</v>
      </c>
      <c r="BT40" s="4">
        <v>0.80530000000000002</v>
      </c>
      <c r="BU40" s="4">
        <v>1.1019000000000001</v>
      </c>
      <c r="BV40" s="4">
        <v>0.193</v>
      </c>
      <c r="BW40" s="4">
        <v>0.58120000000000005</v>
      </c>
      <c r="BX40" s="4">
        <v>6.4999999999999997E-3</v>
      </c>
      <c r="BY40" s="5">
        <v>0.71399999999999997</v>
      </c>
      <c r="BZ40" s="5">
        <v>0.86480000000000001</v>
      </c>
      <c r="CA40" s="5">
        <v>0.2535</v>
      </c>
      <c r="CB40" s="5">
        <v>0.75260000000000005</v>
      </c>
      <c r="CC40" s="5">
        <v>1.61E-2</v>
      </c>
      <c r="CD40" s="4">
        <v>0.73729999999999996</v>
      </c>
      <c r="CE40" s="4">
        <v>0.91930000000000001</v>
      </c>
      <c r="CF40" s="4">
        <v>0.24379999999999999</v>
      </c>
      <c r="CG40" s="4">
        <v>0.69730000000000003</v>
      </c>
      <c r="CH40" s="4">
        <v>1.18E-2</v>
      </c>
      <c r="CI40" s="5">
        <v>0.7661</v>
      </c>
      <c r="CJ40" s="5">
        <v>0.99339999999999995</v>
      </c>
      <c r="CK40" s="5">
        <v>0.2291</v>
      </c>
      <c r="CL40" s="5">
        <v>0.63260000000000005</v>
      </c>
      <c r="CM40" s="5">
        <v>1.0500000000000001E-2</v>
      </c>
      <c r="CN40" s="4">
        <v>0.78869999999999996</v>
      </c>
      <c r="CO40" s="4">
        <v>1.0546</v>
      </c>
      <c r="CP40" s="4">
        <v>0.23150000000000001</v>
      </c>
      <c r="CQ40" s="4">
        <v>0.59960000000000002</v>
      </c>
      <c r="CR40" s="4">
        <v>5.5999999999999999E-3</v>
      </c>
      <c r="CS40" s="5">
        <v>0.80459999999999998</v>
      </c>
      <c r="CT40" s="5">
        <v>1.0991</v>
      </c>
      <c r="CU40" s="5">
        <v>0.18640000000000001</v>
      </c>
      <c r="CV40" s="5">
        <v>0.58240000000000003</v>
      </c>
      <c r="CW40" s="5">
        <v>2.2000000000000001E-3</v>
      </c>
      <c r="CX40" s="4">
        <v>0.71530000000000005</v>
      </c>
      <c r="CY40" s="4">
        <v>0.86699999999999999</v>
      </c>
      <c r="CZ40" s="4">
        <v>0.25230000000000002</v>
      </c>
      <c r="DA40" s="4">
        <v>0.75090000000000001</v>
      </c>
      <c r="DB40" s="4">
        <v>1.8200000000000001E-2</v>
      </c>
      <c r="DC40" s="5">
        <v>0.73650000000000004</v>
      </c>
      <c r="DD40" s="5">
        <v>0.91710000000000003</v>
      </c>
      <c r="DE40" s="5">
        <v>0.24510000000000001</v>
      </c>
      <c r="DF40" s="5">
        <v>0.69769999999999999</v>
      </c>
      <c r="DG40" s="5">
        <v>1.26E-2</v>
      </c>
      <c r="DH40" s="4">
        <v>0.76519999999999999</v>
      </c>
      <c r="DI40" s="4">
        <v>0.99050000000000005</v>
      </c>
      <c r="DJ40" s="4">
        <v>0.23549999999999999</v>
      </c>
      <c r="DK40" s="4">
        <v>0.63170000000000004</v>
      </c>
      <c r="DL40" s="4">
        <v>8.3999999999999995E-3</v>
      </c>
      <c r="DM40" s="5">
        <v>0.78769999999999996</v>
      </c>
      <c r="DN40" s="5">
        <v>1.0522</v>
      </c>
      <c r="DO40" s="5">
        <v>0.23080000000000001</v>
      </c>
      <c r="DP40" s="5">
        <v>0.60009999999999997</v>
      </c>
      <c r="DQ40" s="5">
        <v>5.8999999999999999E-3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0.76001666666666667</v>
      </c>
      <c r="EW40" s="4">
        <f t="shared" si="1"/>
        <v>0.98098750000000023</v>
      </c>
      <c r="EX40" s="4">
        <f t="shared" si="2"/>
        <v>0.23151249999999998</v>
      </c>
      <c r="EY40" s="4">
        <f t="shared" si="3"/>
        <v>0.65554999999999997</v>
      </c>
      <c r="EZ40" s="4">
        <f t="shared" si="4"/>
        <v>1.5608333333333335E-2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k=10, r=0.1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k=5, r=0.1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k=10, r=0.1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k=5, r=0.1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k=20, r=0.9</v>
      </c>
    </row>
    <row r="41" spans="1:16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0.68230000000000002</v>
      </c>
      <c r="H41" s="5">
        <v>0.80330000000000001</v>
      </c>
      <c r="I41" s="5">
        <v>0.33339999999999997</v>
      </c>
      <c r="J41" s="5">
        <v>0.94540000000000002</v>
      </c>
      <c r="K41" s="5">
        <v>3.15E-2</v>
      </c>
      <c r="L41" s="4">
        <v>0.69169999999999998</v>
      </c>
      <c r="M41" s="4">
        <v>0.82450000000000001</v>
      </c>
      <c r="N41" s="4">
        <v>0.28820000000000001</v>
      </c>
      <c r="O41" s="4">
        <v>0.92579999999999996</v>
      </c>
      <c r="P41" s="4">
        <v>2.47E-2</v>
      </c>
      <c r="Q41" s="5">
        <v>0.7198</v>
      </c>
      <c r="R41" s="5">
        <v>0.88490000000000002</v>
      </c>
      <c r="S41" s="5">
        <v>0.16739999999999999</v>
      </c>
      <c r="T41" s="5">
        <v>0.8841</v>
      </c>
      <c r="U41" s="5">
        <v>1.38E-2</v>
      </c>
      <c r="V41" s="4">
        <v>0.88429999999999997</v>
      </c>
      <c r="W41" s="4">
        <v>1.2882</v>
      </c>
      <c r="X41" s="4">
        <v>-1.43E-2</v>
      </c>
      <c r="Y41" s="4">
        <v>0.61429999999999996</v>
      </c>
      <c r="Z41" s="4">
        <v>9.1999999999999998E-3</v>
      </c>
      <c r="AA41" s="14">
        <v>0.67449999999999999</v>
      </c>
      <c r="AB41" s="14">
        <v>0.78790000000000004</v>
      </c>
      <c r="AC41" s="14">
        <v>0.34770000000000001</v>
      </c>
      <c r="AD41" s="14">
        <v>0.9556</v>
      </c>
      <c r="AE41" s="14">
        <v>3.4000000000000002E-2</v>
      </c>
      <c r="AF41" s="4">
        <v>0.68240000000000001</v>
      </c>
      <c r="AG41" s="4">
        <v>0.80269999999999997</v>
      </c>
      <c r="AH41" s="4">
        <v>0.33729999999999999</v>
      </c>
      <c r="AI41" s="4">
        <v>0.94440000000000002</v>
      </c>
      <c r="AJ41" s="4">
        <v>2.0400000000000001E-2</v>
      </c>
      <c r="AK41" s="14">
        <v>0.69230000000000003</v>
      </c>
      <c r="AL41" s="14">
        <v>0.82650000000000001</v>
      </c>
      <c r="AM41" s="14">
        <v>0.2923</v>
      </c>
      <c r="AN41" s="14">
        <v>0.92600000000000005</v>
      </c>
      <c r="AO41" s="14">
        <v>1.4E-2</v>
      </c>
      <c r="AP41" s="4">
        <v>0.71960000000000002</v>
      </c>
      <c r="AQ41" s="4">
        <v>0.88660000000000005</v>
      </c>
      <c r="AR41" s="4">
        <v>0.16930000000000001</v>
      </c>
      <c r="AS41" s="4">
        <v>0.88329999999999997</v>
      </c>
      <c r="AT41" s="4">
        <v>1.3100000000000001E-2</v>
      </c>
      <c r="AU41" s="14">
        <v>0.87980000000000003</v>
      </c>
      <c r="AV41" s="14">
        <v>1.2741</v>
      </c>
      <c r="AW41" s="14">
        <v>-1.8599999999999998E-2</v>
      </c>
      <c r="AX41" s="14">
        <v>0.61270000000000002</v>
      </c>
      <c r="AY41" s="14">
        <v>4.5999999999999999E-3</v>
      </c>
      <c r="AZ41" s="4">
        <v>0.67569999999999997</v>
      </c>
      <c r="BA41" s="4">
        <v>0.78800000000000003</v>
      </c>
      <c r="BB41" s="4">
        <v>0.34960000000000002</v>
      </c>
      <c r="BC41" s="4">
        <v>0.95499999999999996</v>
      </c>
      <c r="BD41" s="4">
        <v>2.6700000000000002E-2</v>
      </c>
      <c r="BE41" s="5">
        <v>0.68169999999999997</v>
      </c>
      <c r="BF41" s="5">
        <v>0.8034</v>
      </c>
      <c r="BG41" s="5">
        <v>0.32879999999999998</v>
      </c>
      <c r="BH41" s="5">
        <v>0.9456</v>
      </c>
      <c r="BI41" s="5">
        <v>2.4299999999999999E-2</v>
      </c>
      <c r="BJ41" s="4">
        <v>0.69299999999999995</v>
      </c>
      <c r="BK41" s="4">
        <v>0.82809999999999995</v>
      </c>
      <c r="BL41" s="4">
        <v>0.2878</v>
      </c>
      <c r="BM41" s="4">
        <v>0.92659999999999998</v>
      </c>
      <c r="BN41" s="4">
        <v>1.5699999999999999E-2</v>
      </c>
      <c r="BO41" s="5">
        <v>0.72130000000000005</v>
      </c>
      <c r="BP41" s="5">
        <v>0.89100000000000001</v>
      </c>
      <c r="BQ41" s="5">
        <v>0.16059999999999999</v>
      </c>
      <c r="BR41" s="5">
        <v>0.88290000000000002</v>
      </c>
      <c r="BS41" s="5">
        <v>1.32E-2</v>
      </c>
      <c r="BT41" s="4">
        <v>0.88500000000000001</v>
      </c>
      <c r="BU41" s="4">
        <v>1.2883</v>
      </c>
      <c r="BV41" s="4">
        <v>-2.4799999999999999E-2</v>
      </c>
      <c r="BW41" s="4">
        <v>0.61309999999999998</v>
      </c>
      <c r="BX41" s="4">
        <v>6.1000000000000004E-3</v>
      </c>
      <c r="BY41" s="5">
        <v>0.67279999999999995</v>
      </c>
      <c r="BZ41" s="5">
        <v>0.78449999999999998</v>
      </c>
      <c r="CA41" s="5">
        <v>0.34820000000000001</v>
      </c>
      <c r="CB41" s="5">
        <v>0.95530000000000004</v>
      </c>
      <c r="CC41" s="5">
        <v>1.7399999999999999E-2</v>
      </c>
      <c r="CD41" s="4">
        <v>0.68200000000000005</v>
      </c>
      <c r="CE41" s="4">
        <v>0.80359999999999998</v>
      </c>
      <c r="CF41" s="4">
        <v>0.33040000000000003</v>
      </c>
      <c r="CG41" s="4">
        <v>0.94499999999999995</v>
      </c>
      <c r="CH41" s="4">
        <v>1.2699999999999999E-2</v>
      </c>
      <c r="CI41" s="5">
        <v>0.69279999999999997</v>
      </c>
      <c r="CJ41" s="5">
        <v>0.82779999999999998</v>
      </c>
      <c r="CK41" s="5">
        <v>0.28810000000000002</v>
      </c>
      <c r="CL41" s="5">
        <v>0.92689999999999995</v>
      </c>
      <c r="CM41" s="5">
        <v>1.14E-2</v>
      </c>
      <c r="CN41" s="4">
        <v>0.72150000000000003</v>
      </c>
      <c r="CO41" s="4">
        <v>0.89100000000000001</v>
      </c>
      <c r="CP41" s="4">
        <v>0.1628</v>
      </c>
      <c r="CQ41" s="4">
        <v>0.88339999999999996</v>
      </c>
      <c r="CR41" s="4">
        <v>5.8999999999999999E-3</v>
      </c>
      <c r="CS41" s="5">
        <v>0.88370000000000004</v>
      </c>
      <c r="CT41" s="5">
        <v>1.2851999999999999</v>
      </c>
      <c r="CU41" s="5">
        <v>-2.4400000000000002E-2</v>
      </c>
      <c r="CV41" s="5">
        <v>0.61209999999999998</v>
      </c>
      <c r="CW41" s="5">
        <v>2.3E-3</v>
      </c>
      <c r="CX41" s="4">
        <v>0.67569999999999997</v>
      </c>
      <c r="CY41" s="4">
        <v>0.78949999999999998</v>
      </c>
      <c r="CZ41" s="4">
        <v>0.34649999999999997</v>
      </c>
      <c r="DA41" s="4">
        <v>0.95450000000000002</v>
      </c>
      <c r="DB41" s="4">
        <v>1.9900000000000001E-2</v>
      </c>
      <c r="DC41" s="5">
        <v>0.68120000000000003</v>
      </c>
      <c r="DD41" s="5">
        <v>0.80149999999999999</v>
      </c>
      <c r="DE41" s="5">
        <v>0.32869999999999999</v>
      </c>
      <c r="DF41" s="5">
        <v>0.94489999999999996</v>
      </c>
      <c r="DG41" s="5">
        <v>1.35E-2</v>
      </c>
      <c r="DH41" s="4">
        <v>0.69230000000000003</v>
      </c>
      <c r="DI41" s="4">
        <v>0.82679999999999998</v>
      </c>
      <c r="DJ41" s="4">
        <v>0.28999999999999998</v>
      </c>
      <c r="DK41" s="4">
        <v>0.92620000000000002</v>
      </c>
      <c r="DL41" s="4">
        <v>9.1000000000000004E-3</v>
      </c>
      <c r="DM41" s="5">
        <v>0.72060000000000002</v>
      </c>
      <c r="DN41" s="5">
        <v>0.88900000000000001</v>
      </c>
      <c r="DO41" s="5">
        <v>0.16339999999999999</v>
      </c>
      <c r="DP41" s="5">
        <v>0.88370000000000004</v>
      </c>
      <c r="DQ41" s="5">
        <v>6.3E-3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0.72420833333333334</v>
      </c>
      <c r="EW41" s="4">
        <f t="shared" si="1"/>
        <v>0.90253333333333341</v>
      </c>
      <c r="EX41" s="4">
        <f t="shared" si="2"/>
        <v>0.23199583333333332</v>
      </c>
      <c r="EY41" s="4">
        <f t="shared" si="3"/>
        <v>0.87511666666666688</v>
      </c>
      <c r="EZ41" s="4">
        <f t="shared" si="4"/>
        <v>1.5900000000000001E-2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k=20, r=0.1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r=0.1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k=15, r=0.1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k=5, r=0.1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k=20, r=0.9</v>
      </c>
    </row>
    <row r="42" spans="1:16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0.68200000000000005</v>
      </c>
      <c r="H42" s="5">
        <v>0.80579999999999996</v>
      </c>
      <c r="I42" s="5">
        <v>0.34710000000000002</v>
      </c>
      <c r="J42" s="5">
        <v>0.94540000000000002</v>
      </c>
      <c r="K42" s="5">
        <v>2.6599999999999999E-2</v>
      </c>
      <c r="L42" s="4">
        <v>0.69269999999999998</v>
      </c>
      <c r="M42" s="4">
        <v>0.8306</v>
      </c>
      <c r="N42" s="4">
        <v>0.3342</v>
      </c>
      <c r="O42" s="4">
        <v>0.92579999999999996</v>
      </c>
      <c r="P42" s="4">
        <v>2.0899999999999998E-2</v>
      </c>
      <c r="Q42" s="5">
        <v>0.72109999999999996</v>
      </c>
      <c r="R42" s="5">
        <v>0.89439999999999997</v>
      </c>
      <c r="S42" s="5">
        <v>0.28000000000000003</v>
      </c>
      <c r="T42" s="5">
        <v>0.88249999999999995</v>
      </c>
      <c r="U42" s="5">
        <v>1.2500000000000001E-2</v>
      </c>
      <c r="V42" s="4">
        <v>0.80679999999999996</v>
      </c>
      <c r="W42" s="4">
        <v>1.1053999999999999</v>
      </c>
      <c r="X42" s="4">
        <v>0.18279999999999999</v>
      </c>
      <c r="Y42" s="4">
        <v>0.63229999999999997</v>
      </c>
      <c r="Z42" s="4">
        <v>9.7999999999999997E-3</v>
      </c>
      <c r="AA42" s="14">
        <v>0.6724</v>
      </c>
      <c r="AB42" s="14">
        <v>0.78690000000000004</v>
      </c>
      <c r="AC42" s="14">
        <v>0.36230000000000001</v>
      </c>
      <c r="AD42" s="14">
        <v>0.95530000000000004</v>
      </c>
      <c r="AE42" s="14">
        <v>3.2399999999999998E-2</v>
      </c>
      <c r="AF42" s="4">
        <v>0.68100000000000005</v>
      </c>
      <c r="AG42" s="4">
        <v>0.80259999999999998</v>
      </c>
      <c r="AH42" s="4">
        <v>0.35489999999999999</v>
      </c>
      <c r="AI42" s="4">
        <v>0.94430000000000003</v>
      </c>
      <c r="AJ42" s="4">
        <v>1.83E-2</v>
      </c>
      <c r="AK42" s="14">
        <v>0.69389999999999996</v>
      </c>
      <c r="AL42" s="14">
        <v>0.83389999999999997</v>
      </c>
      <c r="AM42" s="14">
        <v>0.32569999999999999</v>
      </c>
      <c r="AN42" s="14">
        <v>0.92610000000000003</v>
      </c>
      <c r="AO42" s="14">
        <v>1.5299999999999999E-2</v>
      </c>
      <c r="AP42" s="4">
        <v>0.72009999999999996</v>
      </c>
      <c r="AQ42" s="4">
        <v>0.89359999999999995</v>
      </c>
      <c r="AR42" s="4">
        <v>0.28139999999999998</v>
      </c>
      <c r="AS42" s="4">
        <v>0.88200000000000001</v>
      </c>
      <c r="AT42" s="4">
        <v>1.09E-2</v>
      </c>
      <c r="AU42" s="14">
        <v>0.80610000000000004</v>
      </c>
      <c r="AV42" s="14">
        <v>1.1056999999999999</v>
      </c>
      <c r="AW42" s="14">
        <v>0.18340000000000001</v>
      </c>
      <c r="AX42" s="14">
        <v>0.63060000000000005</v>
      </c>
      <c r="AY42" s="14">
        <v>4.0000000000000001E-3</v>
      </c>
      <c r="AZ42" s="4">
        <v>0.67369999999999997</v>
      </c>
      <c r="BA42" s="4">
        <v>0.78700000000000003</v>
      </c>
      <c r="BB42" s="4">
        <v>0.35239999999999999</v>
      </c>
      <c r="BC42" s="4">
        <v>0.95479999999999998</v>
      </c>
      <c r="BD42" s="4">
        <v>2.87E-2</v>
      </c>
      <c r="BE42" s="5">
        <v>0.68069999999999997</v>
      </c>
      <c r="BF42" s="5">
        <v>0.80420000000000003</v>
      </c>
      <c r="BG42" s="5">
        <v>0.34749999999999998</v>
      </c>
      <c r="BH42" s="5">
        <v>0.94550000000000001</v>
      </c>
      <c r="BI42" s="5">
        <v>2.06E-2</v>
      </c>
      <c r="BJ42" s="4">
        <v>0.6946</v>
      </c>
      <c r="BK42" s="4">
        <v>0.83520000000000005</v>
      </c>
      <c r="BL42" s="4">
        <v>0.32590000000000002</v>
      </c>
      <c r="BM42" s="4">
        <v>0.92669999999999997</v>
      </c>
      <c r="BN42" s="4">
        <v>1.4E-2</v>
      </c>
      <c r="BO42" s="5">
        <v>0.72109999999999996</v>
      </c>
      <c r="BP42" s="5">
        <v>0.89680000000000004</v>
      </c>
      <c r="BQ42" s="5">
        <v>0.2833</v>
      </c>
      <c r="BR42" s="5">
        <v>0.88160000000000005</v>
      </c>
      <c r="BS42" s="5">
        <v>1.2E-2</v>
      </c>
      <c r="BT42" s="4">
        <v>0.80559999999999998</v>
      </c>
      <c r="BU42" s="4">
        <v>1.1036999999999999</v>
      </c>
      <c r="BV42" s="4">
        <v>0.1908</v>
      </c>
      <c r="BW42" s="4">
        <v>0.63</v>
      </c>
      <c r="BX42" s="4">
        <v>6.1999999999999998E-3</v>
      </c>
      <c r="BY42" s="5">
        <v>0.67110000000000003</v>
      </c>
      <c r="BZ42" s="5">
        <v>0.78369999999999995</v>
      </c>
      <c r="CA42" s="5">
        <v>0.3609</v>
      </c>
      <c r="CB42" s="5">
        <v>0.95540000000000003</v>
      </c>
      <c r="CC42" s="5">
        <v>1.6500000000000001E-2</v>
      </c>
      <c r="CD42" s="4">
        <v>0.68120000000000003</v>
      </c>
      <c r="CE42" s="4">
        <v>0.80489999999999995</v>
      </c>
      <c r="CF42" s="4">
        <v>0.34970000000000001</v>
      </c>
      <c r="CG42" s="4">
        <v>0.94479999999999997</v>
      </c>
      <c r="CH42" s="4">
        <v>1.23E-2</v>
      </c>
      <c r="CI42" s="5">
        <v>0.69420000000000004</v>
      </c>
      <c r="CJ42" s="5">
        <v>0.83489999999999998</v>
      </c>
      <c r="CK42" s="5">
        <v>0.32569999999999999</v>
      </c>
      <c r="CL42" s="5">
        <v>0.92679999999999996</v>
      </c>
      <c r="CM42" s="5">
        <v>1.0800000000000001E-2</v>
      </c>
      <c r="CN42" s="4">
        <v>0.72160000000000002</v>
      </c>
      <c r="CO42" s="4">
        <v>0.89759999999999995</v>
      </c>
      <c r="CP42" s="4">
        <v>0.28349999999999997</v>
      </c>
      <c r="CQ42" s="4">
        <v>0.8821</v>
      </c>
      <c r="CR42" s="4">
        <v>5.8999999999999999E-3</v>
      </c>
      <c r="CS42" s="5">
        <v>0.80500000000000005</v>
      </c>
      <c r="CT42" s="5">
        <v>1.1012</v>
      </c>
      <c r="CU42" s="5">
        <v>0.18440000000000001</v>
      </c>
      <c r="CV42" s="5">
        <v>0.629</v>
      </c>
      <c r="CW42" s="5">
        <v>2.3999999999999998E-3</v>
      </c>
      <c r="CX42" s="4">
        <v>0.67379999999999995</v>
      </c>
      <c r="CY42" s="4">
        <v>0.78869999999999996</v>
      </c>
      <c r="CZ42" s="4">
        <v>0.3574</v>
      </c>
      <c r="DA42" s="4">
        <v>0.95430000000000004</v>
      </c>
      <c r="DB42" s="4">
        <v>1.89E-2</v>
      </c>
      <c r="DC42" s="5">
        <v>0.68030000000000002</v>
      </c>
      <c r="DD42" s="5">
        <v>0.80249999999999999</v>
      </c>
      <c r="DE42" s="5">
        <v>0.34870000000000001</v>
      </c>
      <c r="DF42" s="5">
        <v>0.94469999999999998</v>
      </c>
      <c r="DG42" s="5">
        <v>1.34E-2</v>
      </c>
      <c r="DH42" s="4">
        <v>0.69350000000000001</v>
      </c>
      <c r="DI42" s="4">
        <v>0.83289999999999997</v>
      </c>
      <c r="DJ42" s="4">
        <v>0.3296</v>
      </c>
      <c r="DK42" s="4">
        <v>0.92620000000000002</v>
      </c>
      <c r="DL42" s="4">
        <v>8.8999999999999999E-3</v>
      </c>
      <c r="DM42" s="5">
        <v>0.72099999999999997</v>
      </c>
      <c r="DN42" s="5">
        <v>0.89600000000000002</v>
      </c>
      <c r="DO42" s="5">
        <v>0.28360000000000002</v>
      </c>
      <c r="DP42" s="5">
        <v>0.88239999999999996</v>
      </c>
      <c r="DQ42" s="5">
        <v>6.3E-3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0.71109583333333337</v>
      </c>
      <c r="EW42" s="4">
        <f t="shared" si="1"/>
        <v>0.87546249999999981</v>
      </c>
      <c r="EX42" s="4">
        <f t="shared" si="2"/>
        <v>0.3046166666666667</v>
      </c>
      <c r="EY42" s="4">
        <f t="shared" si="3"/>
        <v>0.87767500000000043</v>
      </c>
      <c r="EZ42" s="4">
        <f t="shared" si="4"/>
        <v>1.4941666666666667E-2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k=20, r=0.1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r=0.1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k=10, r=0.1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k=5, r=0.1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k=20, r=0.9</v>
      </c>
    </row>
    <row r="43" spans="1:16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0.68240000000000001</v>
      </c>
      <c r="H43" s="5">
        <v>0.80710000000000004</v>
      </c>
      <c r="I43" s="5">
        <v>0.34339999999999998</v>
      </c>
      <c r="J43" s="5">
        <v>0.94620000000000004</v>
      </c>
      <c r="K43" s="5">
        <v>2.8799999999999999E-2</v>
      </c>
      <c r="L43" s="4">
        <v>0.69169999999999998</v>
      </c>
      <c r="M43" s="4">
        <v>0.82809999999999995</v>
      </c>
      <c r="N43" s="4">
        <v>0.33389999999999997</v>
      </c>
      <c r="O43" s="4">
        <v>0.9274</v>
      </c>
      <c r="P43" s="4">
        <v>2.3599999999999999E-2</v>
      </c>
      <c r="Q43" s="5">
        <v>0.71619999999999995</v>
      </c>
      <c r="R43" s="5">
        <v>0.88219999999999998</v>
      </c>
      <c r="S43" s="5">
        <v>0.28910000000000002</v>
      </c>
      <c r="T43" s="5">
        <v>0.88719999999999999</v>
      </c>
      <c r="U43" s="5">
        <v>1.2500000000000001E-2</v>
      </c>
      <c r="V43" s="4">
        <v>0.79749999999999999</v>
      </c>
      <c r="W43" s="4">
        <v>1.0819000000000001</v>
      </c>
      <c r="X43" s="4">
        <v>0.18779999999999999</v>
      </c>
      <c r="Y43" s="4">
        <v>0.64070000000000005</v>
      </c>
      <c r="Z43" s="4">
        <v>7.7999999999999996E-3</v>
      </c>
      <c r="AA43" s="14">
        <v>0.67379999999999995</v>
      </c>
      <c r="AB43" s="14">
        <v>0.79010000000000002</v>
      </c>
      <c r="AC43" s="14">
        <v>0.35630000000000001</v>
      </c>
      <c r="AD43" s="14">
        <v>0.95579999999999998</v>
      </c>
      <c r="AE43" s="14">
        <v>3.1600000000000003E-2</v>
      </c>
      <c r="AF43" s="4">
        <v>0.68189999999999995</v>
      </c>
      <c r="AG43" s="4">
        <v>0.80469999999999997</v>
      </c>
      <c r="AH43" s="4">
        <v>0.35110000000000002</v>
      </c>
      <c r="AI43" s="4">
        <v>0.94510000000000005</v>
      </c>
      <c r="AJ43" s="4">
        <v>1.89E-2</v>
      </c>
      <c r="AK43" s="14">
        <v>0.69269999999999998</v>
      </c>
      <c r="AL43" s="14">
        <v>0.83150000000000002</v>
      </c>
      <c r="AM43" s="14">
        <v>0.3276</v>
      </c>
      <c r="AN43" s="14">
        <v>0.92769999999999997</v>
      </c>
      <c r="AO43" s="14">
        <v>1.5699999999999999E-2</v>
      </c>
      <c r="AP43" s="4">
        <v>0.71589999999999998</v>
      </c>
      <c r="AQ43" s="4">
        <v>0.88360000000000005</v>
      </c>
      <c r="AR43" s="4">
        <v>0.28789999999999999</v>
      </c>
      <c r="AS43" s="4">
        <v>0.88660000000000005</v>
      </c>
      <c r="AT43" s="4">
        <v>1.2699999999999999E-2</v>
      </c>
      <c r="AU43" s="14">
        <v>0.79759999999999998</v>
      </c>
      <c r="AV43" s="14">
        <v>1.0826</v>
      </c>
      <c r="AW43" s="14">
        <v>0.18820000000000001</v>
      </c>
      <c r="AX43" s="14">
        <v>0.63900000000000001</v>
      </c>
      <c r="AY43" s="14">
        <v>4.1000000000000003E-3</v>
      </c>
      <c r="AZ43" s="4">
        <v>0.67479999999999996</v>
      </c>
      <c r="BA43" s="4">
        <v>0.78959999999999997</v>
      </c>
      <c r="BB43" s="4">
        <v>0.34939999999999999</v>
      </c>
      <c r="BC43" s="4">
        <v>0.95520000000000005</v>
      </c>
      <c r="BD43" s="4">
        <v>3.1099999999999999E-2</v>
      </c>
      <c r="BE43" s="5">
        <v>0.68120000000000003</v>
      </c>
      <c r="BF43" s="5">
        <v>0.80549999999999999</v>
      </c>
      <c r="BG43" s="5">
        <v>0.34370000000000001</v>
      </c>
      <c r="BH43" s="5">
        <v>0.94620000000000004</v>
      </c>
      <c r="BI43" s="5">
        <v>2.18E-2</v>
      </c>
      <c r="BJ43" s="4">
        <v>0.69330000000000003</v>
      </c>
      <c r="BK43" s="4">
        <v>0.83189999999999997</v>
      </c>
      <c r="BL43" s="4">
        <v>0.32840000000000003</v>
      </c>
      <c r="BM43" s="4">
        <v>0.92820000000000003</v>
      </c>
      <c r="BN43" s="4">
        <v>1.2699999999999999E-2</v>
      </c>
      <c r="BO43" s="5">
        <v>0.71699999999999997</v>
      </c>
      <c r="BP43" s="5">
        <v>0.88680000000000003</v>
      </c>
      <c r="BQ43" s="5">
        <v>0.28899999999999998</v>
      </c>
      <c r="BR43" s="5">
        <v>0.88619999999999999</v>
      </c>
      <c r="BS43" s="5">
        <v>1.1299999999999999E-2</v>
      </c>
      <c r="BT43" s="4">
        <v>0.79659999999999997</v>
      </c>
      <c r="BU43" s="4">
        <v>1.08</v>
      </c>
      <c r="BV43" s="4">
        <v>0.19600000000000001</v>
      </c>
      <c r="BW43" s="4">
        <v>0.63880000000000003</v>
      </c>
      <c r="BX43" s="4">
        <v>5.8999999999999999E-3</v>
      </c>
      <c r="BY43" s="5">
        <v>0.67220000000000002</v>
      </c>
      <c r="BZ43" s="5">
        <v>0.78610000000000002</v>
      </c>
      <c r="CA43" s="5">
        <v>0.3548</v>
      </c>
      <c r="CB43" s="5">
        <v>0.95569999999999999</v>
      </c>
      <c r="CC43" s="5">
        <v>1.72E-2</v>
      </c>
      <c r="CD43" s="4">
        <v>0.68149999999999999</v>
      </c>
      <c r="CE43" s="4">
        <v>0.80530000000000002</v>
      </c>
      <c r="CF43" s="4">
        <v>0.3463</v>
      </c>
      <c r="CG43" s="4">
        <v>0.9456</v>
      </c>
      <c r="CH43" s="4">
        <v>1.23E-2</v>
      </c>
      <c r="CI43" s="5">
        <v>0.69310000000000005</v>
      </c>
      <c r="CJ43" s="5">
        <v>0.83220000000000005</v>
      </c>
      <c r="CK43" s="5">
        <v>0.3261</v>
      </c>
      <c r="CL43" s="5">
        <v>0.92859999999999998</v>
      </c>
      <c r="CM43" s="5">
        <v>1.03E-2</v>
      </c>
      <c r="CN43" s="4">
        <v>0.71750000000000003</v>
      </c>
      <c r="CO43" s="4">
        <v>0.88719999999999999</v>
      </c>
      <c r="CP43" s="4">
        <v>0.2908</v>
      </c>
      <c r="CQ43" s="4">
        <v>0.88690000000000002</v>
      </c>
      <c r="CR43" s="4">
        <v>6.0000000000000001E-3</v>
      </c>
      <c r="CS43" s="5">
        <v>0.79690000000000005</v>
      </c>
      <c r="CT43" s="5">
        <v>1.0792999999999999</v>
      </c>
      <c r="CU43" s="5">
        <v>0.18820000000000001</v>
      </c>
      <c r="CV43" s="5">
        <v>0.63800000000000001</v>
      </c>
      <c r="CW43" s="5">
        <v>2.3999999999999998E-3</v>
      </c>
      <c r="CX43" s="4">
        <v>0.67490000000000006</v>
      </c>
      <c r="CY43" s="4">
        <v>0.79120000000000001</v>
      </c>
      <c r="CZ43" s="4">
        <v>0.35249999999999998</v>
      </c>
      <c r="DA43" s="4">
        <v>0.95479999999999998</v>
      </c>
      <c r="DB43" s="4">
        <v>1.89E-2</v>
      </c>
      <c r="DC43" s="5">
        <v>0.68069999999999997</v>
      </c>
      <c r="DD43" s="5">
        <v>0.8034</v>
      </c>
      <c r="DE43" s="5">
        <v>0.34489999999999998</v>
      </c>
      <c r="DF43" s="5">
        <v>0.94540000000000002</v>
      </c>
      <c r="DG43" s="5">
        <v>1.34E-2</v>
      </c>
      <c r="DH43" s="4">
        <v>0.69259999999999999</v>
      </c>
      <c r="DI43" s="4">
        <v>0.83069999999999999</v>
      </c>
      <c r="DJ43" s="4">
        <v>0.32979999999999998</v>
      </c>
      <c r="DK43" s="4">
        <v>0.92769999999999997</v>
      </c>
      <c r="DL43" s="4">
        <v>8.8000000000000005E-3</v>
      </c>
      <c r="DM43" s="5">
        <v>0.7167</v>
      </c>
      <c r="DN43" s="5">
        <v>0.88570000000000004</v>
      </c>
      <c r="DO43" s="5">
        <v>0.29020000000000001</v>
      </c>
      <c r="DP43" s="5">
        <v>0.88719999999999999</v>
      </c>
      <c r="DQ43" s="5">
        <v>6.4999999999999997E-3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0.69240000000000002</v>
      </c>
      <c r="EH43" s="5">
        <v>0.83009999999999995</v>
      </c>
      <c r="EI43" s="5">
        <v>0.32879999999999998</v>
      </c>
      <c r="EJ43" s="5">
        <v>0.92820000000000003</v>
      </c>
      <c r="EK43" s="5">
        <v>1.34E-2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0.70821200000000006</v>
      </c>
      <c r="EW43" s="4">
        <f t="shared" si="1"/>
        <v>0.8681080000000001</v>
      </c>
      <c r="EX43" s="4">
        <f t="shared" si="2"/>
        <v>0.30620000000000003</v>
      </c>
      <c r="EY43" s="4">
        <f t="shared" si="3"/>
        <v>0.88259200000000004</v>
      </c>
      <c r="EZ43" s="4">
        <f t="shared" si="4"/>
        <v>1.5159999999999996E-2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k=20, r=0.1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r=0.1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k=10, r=0.1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k=5, r=0.1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k=20, r=0.9</v>
      </c>
    </row>
    <row r="44" spans="1:16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0.70940000000000003</v>
      </c>
      <c r="H44" s="5">
        <v>0.86780000000000002</v>
      </c>
      <c r="I44" s="5">
        <v>0.29849999999999999</v>
      </c>
      <c r="J44" s="5">
        <v>0.92910000000000004</v>
      </c>
      <c r="K44" s="5">
        <v>4.4599000000000002</v>
      </c>
      <c r="L44" s="4">
        <v>0.71730000000000005</v>
      </c>
      <c r="M44" s="4">
        <v>0.88519999999999999</v>
      </c>
      <c r="N44" s="4">
        <v>0.29220000000000002</v>
      </c>
      <c r="O44" s="4">
        <v>0.90949999999999998</v>
      </c>
      <c r="P44" s="4">
        <v>2.2121</v>
      </c>
      <c r="Q44" s="5">
        <v>0.73740000000000006</v>
      </c>
      <c r="R44" s="5">
        <v>0.93420000000000003</v>
      </c>
      <c r="S44" s="5">
        <v>0.26950000000000002</v>
      </c>
      <c r="T44" s="5">
        <v>0.87050000000000005</v>
      </c>
      <c r="U44" s="5">
        <v>0.83250000000000002</v>
      </c>
      <c r="V44" s="4">
        <v>0.7984</v>
      </c>
      <c r="W44" s="4">
        <v>1.0908</v>
      </c>
      <c r="X44" s="4">
        <v>0.20760000000000001</v>
      </c>
      <c r="Y44" s="4">
        <v>0.71870000000000001</v>
      </c>
      <c r="Z44" s="4">
        <v>0.127</v>
      </c>
      <c r="AA44" s="14">
        <v>0.7016</v>
      </c>
      <c r="AB44" s="14">
        <v>0.85140000000000005</v>
      </c>
      <c r="AC44" s="14">
        <v>0.3095</v>
      </c>
      <c r="AD44" s="14">
        <v>0.94079999999999997</v>
      </c>
      <c r="AE44" s="14">
        <v>5.6131000000000002</v>
      </c>
      <c r="AF44" s="4">
        <v>0.71189999999999998</v>
      </c>
      <c r="AG44" s="4">
        <v>0.87490000000000001</v>
      </c>
      <c r="AH44" s="4">
        <v>0.30199999999999999</v>
      </c>
      <c r="AI44" s="4">
        <v>0.92859999999999998</v>
      </c>
      <c r="AJ44" s="4">
        <v>3.8628</v>
      </c>
      <c r="AK44" s="14">
        <v>0.71909999999999996</v>
      </c>
      <c r="AL44" s="14">
        <v>0.8911</v>
      </c>
      <c r="AM44" s="14">
        <v>0.28910000000000002</v>
      </c>
      <c r="AN44" s="14">
        <v>0.90910000000000002</v>
      </c>
      <c r="AO44" s="14">
        <v>1.8568</v>
      </c>
      <c r="AP44" s="4">
        <v>0.73829999999999996</v>
      </c>
      <c r="AQ44" s="4">
        <v>0.93659999999999999</v>
      </c>
      <c r="AR44" s="4">
        <v>0.26640000000000003</v>
      </c>
      <c r="AS44" s="4">
        <v>0.86960000000000004</v>
      </c>
      <c r="AT44" s="4">
        <v>0.69989999999999997</v>
      </c>
      <c r="AU44" s="14">
        <v>0.79690000000000005</v>
      </c>
      <c r="AV44" s="14">
        <v>1.0865</v>
      </c>
      <c r="AW44" s="14">
        <v>0.2084</v>
      </c>
      <c r="AX44" s="14">
        <v>0.71589999999999998</v>
      </c>
      <c r="AY44" s="14">
        <v>0.1081</v>
      </c>
      <c r="AZ44" s="4">
        <v>0.70250000000000001</v>
      </c>
      <c r="BA44" s="4">
        <v>0.85109999999999997</v>
      </c>
      <c r="BB44" s="4">
        <v>0.2999</v>
      </c>
      <c r="BC44" s="4">
        <v>0.94089999999999996</v>
      </c>
      <c r="BD44" s="4">
        <v>5.6394000000000002</v>
      </c>
      <c r="BE44" s="5">
        <v>0.70860000000000001</v>
      </c>
      <c r="BF44" s="5">
        <v>0.86660000000000004</v>
      </c>
      <c r="BG44" s="5">
        <v>0.29720000000000002</v>
      </c>
      <c r="BH44" s="5">
        <v>0.93</v>
      </c>
      <c r="BI44" s="5">
        <v>3.4260999999999999</v>
      </c>
      <c r="BJ44" s="4">
        <v>0.72030000000000005</v>
      </c>
      <c r="BK44" s="4">
        <v>0.89400000000000002</v>
      </c>
      <c r="BL44" s="4">
        <v>0.28610000000000002</v>
      </c>
      <c r="BM44" s="4">
        <v>0.90969999999999995</v>
      </c>
      <c r="BN44" s="4">
        <v>1.8427</v>
      </c>
      <c r="BO44" s="5">
        <v>0.74129999999999996</v>
      </c>
      <c r="BP44" s="5">
        <v>0.94520000000000004</v>
      </c>
      <c r="BQ44" s="5">
        <v>0.25969999999999999</v>
      </c>
      <c r="BR44" s="5">
        <v>0.86860000000000004</v>
      </c>
      <c r="BS44" s="5">
        <v>0.6845</v>
      </c>
      <c r="BT44" s="4">
        <v>0.79530000000000001</v>
      </c>
      <c r="BU44" s="4">
        <v>1.0831999999999999</v>
      </c>
      <c r="BV44" s="4">
        <v>0.21099999999999999</v>
      </c>
      <c r="BW44" s="4">
        <v>0.71509999999999996</v>
      </c>
      <c r="BX44" s="4">
        <v>0.1065</v>
      </c>
      <c r="BY44" s="5">
        <v>0.69910000000000005</v>
      </c>
      <c r="BZ44" s="5">
        <v>0.84440000000000004</v>
      </c>
      <c r="CA44" s="5">
        <v>0.31040000000000001</v>
      </c>
      <c r="CB44" s="5">
        <v>0.94040000000000001</v>
      </c>
      <c r="CC44" s="5">
        <v>4.0872000000000002</v>
      </c>
      <c r="CD44" s="4">
        <v>0.70930000000000004</v>
      </c>
      <c r="CE44" s="4">
        <v>0.8679</v>
      </c>
      <c r="CF44" s="4">
        <v>0.29570000000000002</v>
      </c>
      <c r="CG44" s="4">
        <v>0.92949999999999999</v>
      </c>
      <c r="CH44" s="4">
        <v>2.4478</v>
      </c>
      <c r="CI44" s="5">
        <v>0.71989999999999998</v>
      </c>
      <c r="CJ44" s="5">
        <v>0.89359999999999995</v>
      </c>
      <c r="CK44" s="5">
        <v>0.28539999999999999</v>
      </c>
      <c r="CL44" s="5">
        <v>0.91020000000000001</v>
      </c>
      <c r="CM44" s="5">
        <v>1.3392999999999999</v>
      </c>
      <c r="CN44" s="4">
        <v>0.73970000000000002</v>
      </c>
      <c r="CO44" s="4">
        <v>0.94079999999999997</v>
      </c>
      <c r="CP44" s="4">
        <v>0.26750000000000002</v>
      </c>
      <c r="CQ44" s="4">
        <v>0.86890000000000001</v>
      </c>
      <c r="CR44" s="4">
        <v>0.4965</v>
      </c>
      <c r="CS44" s="5">
        <v>0.79500000000000004</v>
      </c>
      <c r="CT44" s="5">
        <v>1.0834999999999999</v>
      </c>
      <c r="CU44" s="5">
        <v>0.21379999999999999</v>
      </c>
      <c r="CV44" s="5">
        <v>0.71550000000000002</v>
      </c>
      <c r="CW44" s="5">
        <v>6.4399999999999999E-2</v>
      </c>
      <c r="CX44" s="4">
        <v>0.7016</v>
      </c>
      <c r="CY44" s="4">
        <v>0.84930000000000005</v>
      </c>
      <c r="CZ44" s="4">
        <v>0.30909999999999999</v>
      </c>
      <c r="DA44" s="4">
        <v>0.93979999999999997</v>
      </c>
      <c r="DB44" s="4">
        <v>5.0308999999999999</v>
      </c>
      <c r="DC44" s="5">
        <v>0.70760000000000001</v>
      </c>
      <c r="DD44" s="5">
        <v>0.86399999999999999</v>
      </c>
      <c r="DE44" s="5">
        <v>0.29880000000000001</v>
      </c>
      <c r="DF44" s="5">
        <v>0.92869999999999997</v>
      </c>
      <c r="DG44" s="5">
        <v>2.5274000000000001</v>
      </c>
      <c r="DH44" s="4">
        <v>0.71940000000000004</v>
      </c>
      <c r="DI44" s="4">
        <v>0.89229999999999998</v>
      </c>
      <c r="DJ44" s="4">
        <v>0.28710000000000002</v>
      </c>
      <c r="DK44" s="4">
        <v>0.90939999999999999</v>
      </c>
      <c r="DL44" s="4">
        <v>1.2242999999999999</v>
      </c>
      <c r="DM44" s="5">
        <v>0.73960000000000004</v>
      </c>
      <c r="DN44" s="5">
        <v>0.94059999999999999</v>
      </c>
      <c r="DO44" s="5">
        <v>0.26390000000000002</v>
      </c>
      <c r="DP44" s="5">
        <v>0.86990000000000001</v>
      </c>
      <c r="DQ44" s="5">
        <v>0.55640000000000001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0.73045416666666663</v>
      </c>
      <c r="EW44" s="4">
        <f t="shared" si="1"/>
        <v>0.91999583333333346</v>
      </c>
      <c r="EX44" s="4">
        <f t="shared" si="2"/>
        <v>0.27556666666666668</v>
      </c>
      <c r="EY44" s="4">
        <f t="shared" si="3"/>
        <v>0.87960416666666663</v>
      </c>
      <c r="EZ44" s="4">
        <f t="shared" si="4"/>
        <v>2.3521416666666668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k=20, r=0.1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k=20, r=0.1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k=20, r=0.1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k=5, r=0.1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k=20, r=0.9</v>
      </c>
    </row>
    <row r="45" spans="1:16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0.78500000000000003</v>
      </c>
      <c r="H45" s="5">
        <v>1.0223</v>
      </c>
      <c r="I45" s="5">
        <v>0.154</v>
      </c>
      <c r="J45" s="5">
        <v>0.67820000000000003</v>
      </c>
      <c r="K45" s="5">
        <v>4.4999999999999998E-2</v>
      </c>
      <c r="L45" s="4">
        <v>0.79710000000000003</v>
      </c>
      <c r="M45" s="4">
        <v>1.0578000000000001</v>
      </c>
      <c r="N45" s="4">
        <v>0.13370000000000001</v>
      </c>
      <c r="O45" s="4">
        <v>0.64829999999999999</v>
      </c>
      <c r="P45" s="4">
        <v>2.8500000000000001E-2</v>
      </c>
      <c r="Q45" s="5">
        <v>0.82269999999999999</v>
      </c>
      <c r="R45" s="5">
        <v>1.1289</v>
      </c>
      <c r="S45" s="5">
        <v>8.6599999999999996E-2</v>
      </c>
      <c r="T45" s="5">
        <v>0.60350000000000004</v>
      </c>
      <c r="U45" s="5">
        <v>1.78E-2</v>
      </c>
      <c r="V45" s="4">
        <v>0.877</v>
      </c>
      <c r="W45" s="4">
        <v>1.2786999999999999</v>
      </c>
      <c r="X45" s="4">
        <v>3.3599999999999998E-2</v>
      </c>
      <c r="Y45" s="4">
        <v>0.43459999999999999</v>
      </c>
      <c r="Z45" s="4">
        <v>1.2E-2</v>
      </c>
      <c r="AA45" s="14">
        <v>0.77629999999999999</v>
      </c>
      <c r="AB45" s="14">
        <v>1.0009999999999999</v>
      </c>
      <c r="AC45" s="14">
        <v>0.16750000000000001</v>
      </c>
      <c r="AD45" s="14">
        <v>0.69879999999999998</v>
      </c>
      <c r="AE45" s="14">
        <v>4.6899999999999997E-2</v>
      </c>
      <c r="AF45" s="4">
        <v>0.78510000000000002</v>
      </c>
      <c r="AG45" s="4">
        <v>1.0255000000000001</v>
      </c>
      <c r="AH45" s="4">
        <v>0.15459999999999999</v>
      </c>
      <c r="AI45" s="4">
        <v>0.67400000000000004</v>
      </c>
      <c r="AJ45" s="4">
        <v>3.5900000000000001E-2</v>
      </c>
      <c r="AK45" s="14">
        <v>0.79510000000000003</v>
      </c>
      <c r="AL45" s="14">
        <v>1.0533999999999999</v>
      </c>
      <c r="AM45" s="14">
        <v>0.1303</v>
      </c>
      <c r="AN45" s="14">
        <v>0.65580000000000005</v>
      </c>
      <c r="AO45" s="14">
        <v>1.9400000000000001E-2</v>
      </c>
      <c r="AP45" s="4">
        <v>0.81879999999999997</v>
      </c>
      <c r="AQ45" s="4">
        <v>1.1169</v>
      </c>
      <c r="AR45" s="4">
        <v>8.2900000000000001E-2</v>
      </c>
      <c r="AS45" s="4">
        <v>0.61539999999999995</v>
      </c>
      <c r="AT45" s="4">
        <v>1.6799999999999999E-2</v>
      </c>
      <c r="AU45" s="14">
        <v>0.88449999999999995</v>
      </c>
      <c r="AV45" s="14">
        <v>1.2964</v>
      </c>
      <c r="AW45" s="14">
        <v>2.4799999999999999E-2</v>
      </c>
      <c r="AX45" s="14">
        <v>0.42909999999999998</v>
      </c>
      <c r="AY45" s="14">
        <v>6.1000000000000004E-3</v>
      </c>
      <c r="AZ45" s="4">
        <v>0.77849999999999997</v>
      </c>
      <c r="BA45" s="4">
        <v>1.0071000000000001</v>
      </c>
      <c r="BB45" s="4">
        <v>0.14990000000000001</v>
      </c>
      <c r="BC45" s="4">
        <v>0.69520000000000004</v>
      </c>
      <c r="BD45" s="4">
        <v>4.8099999999999997E-2</v>
      </c>
      <c r="BE45" s="5">
        <v>0.78339999999999999</v>
      </c>
      <c r="BF45" s="5">
        <v>1.0212000000000001</v>
      </c>
      <c r="BG45" s="5">
        <v>0.15060000000000001</v>
      </c>
      <c r="BH45" s="5">
        <v>0.67520000000000002</v>
      </c>
      <c r="BI45" s="5">
        <v>3.15E-2</v>
      </c>
      <c r="BJ45" s="4">
        <v>0.7964</v>
      </c>
      <c r="BK45" s="4">
        <v>1.0576000000000001</v>
      </c>
      <c r="BL45" s="4">
        <v>0.12640000000000001</v>
      </c>
      <c r="BM45" s="4">
        <v>0.64659999999999995</v>
      </c>
      <c r="BN45" s="4">
        <v>2.7400000000000001E-2</v>
      </c>
      <c r="BO45" s="5">
        <v>0.81879999999999997</v>
      </c>
      <c r="BP45" s="5">
        <v>1.1163000000000001</v>
      </c>
      <c r="BQ45" s="5">
        <v>8.9800000000000005E-2</v>
      </c>
      <c r="BR45" s="5">
        <v>0.61299999999999999</v>
      </c>
      <c r="BS45" s="5">
        <v>1.5599999999999999E-2</v>
      </c>
      <c r="BT45" s="4">
        <v>0.88660000000000005</v>
      </c>
      <c r="BU45" s="4">
        <v>1.3028</v>
      </c>
      <c r="BV45" s="4">
        <v>1.15E-2</v>
      </c>
      <c r="BW45" s="4">
        <v>0.43070000000000003</v>
      </c>
      <c r="BX45" s="4">
        <v>7.7000000000000002E-3</v>
      </c>
      <c r="BY45" s="5">
        <v>0.77569999999999995</v>
      </c>
      <c r="BZ45" s="5">
        <v>0.99750000000000005</v>
      </c>
      <c r="CA45" s="5">
        <v>0.16209999999999999</v>
      </c>
      <c r="CB45" s="5">
        <v>0.69610000000000005</v>
      </c>
      <c r="CC45" s="5">
        <v>2.86E-2</v>
      </c>
      <c r="CD45" s="4">
        <v>0.78469999999999995</v>
      </c>
      <c r="CE45" s="4">
        <v>1.0248999999999999</v>
      </c>
      <c r="CF45" s="4">
        <v>0.1497</v>
      </c>
      <c r="CG45" s="4">
        <v>0.6734</v>
      </c>
      <c r="CH45" s="4">
        <v>2.12E-2</v>
      </c>
      <c r="CI45" s="5">
        <v>0.79379999999999995</v>
      </c>
      <c r="CJ45" s="5">
        <v>1.0495000000000001</v>
      </c>
      <c r="CK45" s="5">
        <v>0.13120000000000001</v>
      </c>
      <c r="CL45" s="5">
        <v>0.65110000000000001</v>
      </c>
      <c r="CM45" s="5">
        <v>1.7000000000000001E-2</v>
      </c>
      <c r="CN45" s="4">
        <v>0.82130000000000003</v>
      </c>
      <c r="CO45" s="4">
        <v>1.1235999999999999</v>
      </c>
      <c r="CP45" s="4">
        <v>8.2699999999999996E-2</v>
      </c>
      <c r="CQ45" s="4">
        <v>0.61750000000000005</v>
      </c>
      <c r="CR45" s="4">
        <v>9.4000000000000004E-3</v>
      </c>
      <c r="CS45" s="5">
        <v>0.88339999999999996</v>
      </c>
      <c r="CT45" s="5">
        <v>1.2932999999999999</v>
      </c>
      <c r="CU45" s="5">
        <v>1.77E-2</v>
      </c>
      <c r="CV45" s="5">
        <v>0.43049999999999999</v>
      </c>
      <c r="CW45" s="5">
        <v>3.7000000000000002E-3</v>
      </c>
      <c r="CX45" s="4">
        <v>0.77939999999999998</v>
      </c>
      <c r="CY45" s="4">
        <v>1.0095000000000001</v>
      </c>
      <c r="CZ45" s="4">
        <v>0.16170000000000001</v>
      </c>
      <c r="DA45" s="4">
        <v>0.69499999999999995</v>
      </c>
      <c r="DB45" s="4">
        <v>3.2199999999999999E-2</v>
      </c>
      <c r="DC45" s="5">
        <v>0.78390000000000004</v>
      </c>
      <c r="DD45" s="5">
        <v>1.0225</v>
      </c>
      <c r="DE45" s="5">
        <v>0.14710000000000001</v>
      </c>
      <c r="DF45" s="5">
        <v>0.67589999999999995</v>
      </c>
      <c r="DG45" s="5">
        <v>2.2100000000000002E-2</v>
      </c>
      <c r="DH45" s="4">
        <v>0.7954</v>
      </c>
      <c r="DI45" s="4">
        <v>1.0547</v>
      </c>
      <c r="DJ45" s="4">
        <v>0.12889999999999999</v>
      </c>
      <c r="DK45" s="4">
        <v>0.65149999999999997</v>
      </c>
      <c r="DL45" s="4">
        <v>1.49E-2</v>
      </c>
      <c r="DM45" s="5">
        <v>0.81969999999999998</v>
      </c>
      <c r="DN45" s="5">
        <v>1.1195999999999999</v>
      </c>
      <c r="DO45" s="5">
        <v>8.3900000000000002E-2</v>
      </c>
      <c r="DP45" s="5">
        <v>0.61429999999999996</v>
      </c>
      <c r="DQ45" s="5">
        <v>9.9000000000000008E-3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0.80914999999999992</v>
      </c>
      <c r="EW45" s="4">
        <f t="shared" si="1"/>
        <v>1.0909416666666665</v>
      </c>
      <c r="EX45" s="4">
        <f t="shared" si="2"/>
        <v>0.11297499999999999</v>
      </c>
      <c r="EY45" s="4">
        <f t="shared" si="3"/>
        <v>0.6209541666666667</v>
      </c>
      <c r="EZ45" s="4">
        <f t="shared" si="4"/>
        <v>2.3966666666666664E-2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k=20, r=0.1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k=20, r=0.1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k=10, r=0.1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k=5, r=0.1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k=20, r=0.9</v>
      </c>
    </row>
    <row r="46" spans="1:16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0.80579999999999996</v>
      </c>
      <c r="H46" s="5">
        <v>1.0954999999999999</v>
      </c>
      <c r="I46" s="5">
        <v>0.2016</v>
      </c>
      <c r="J46" s="5">
        <v>0.52749999999999997</v>
      </c>
      <c r="K46" s="5">
        <v>4.7899999999999998E-2</v>
      </c>
      <c r="L46" s="4">
        <v>0.80720000000000003</v>
      </c>
      <c r="M46" s="4">
        <v>1.1015999999999999</v>
      </c>
      <c r="N46" s="4">
        <v>0.21490000000000001</v>
      </c>
      <c r="O46" s="4">
        <v>0.52729999999999999</v>
      </c>
      <c r="P46" s="4">
        <v>3.1300000000000001E-2</v>
      </c>
      <c r="Q46" s="5">
        <v>0.80030000000000001</v>
      </c>
      <c r="R46" s="5">
        <v>1.0859000000000001</v>
      </c>
      <c r="S46" s="5">
        <v>0.22670000000000001</v>
      </c>
      <c r="T46" s="5">
        <v>0.56769999999999998</v>
      </c>
      <c r="U46" s="5">
        <v>2.23E-2</v>
      </c>
      <c r="V46" s="4">
        <v>0.80679999999999996</v>
      </c>
      <c r="W46" s="4">
        <v>1.1052</v>
      </c>
      <c r="X46" s="4">
        <v>0.18609999999999999</v>
      </c>
      <c r="Y46" s="4">
        <v>0.58440000000000003</v>
      </c>
      <c r="Z46" s="4">
        <v>7.9000000000000008E-3</v>
      </c>
      <c r="AA46" s="14">
        <v>0.80069999999999997</v>
      </c>
      <c r="AB46" s="14">
        <v>1.0821000000000001</v>
      </c>
      <c r="AC46" s="14">
        <v>0.19370000000000001</v>
      </c>
      <c r="AD46" s="14">
        <v>0.53669999999999995</v>
      </c>
      <c r="AE46" s="14">
        <v>4.1200000000000001E-2</v>
      </c>
      <c r="AF46" s="4">
        <v>0.80730000000000002</v>
      </c>
      <c r="AG46" s="4">
        <v>1.0953999999999999</v>
      </c>
      <c r="AH46" s="4">
        <v>0.2041</v>
      </c>
      <c r="AI46" s="4">
        <v>0.52659999999999996</v>
      </c>
      <c r="AJ46" s="4">
        <v>3.7600000000000001E-2</v>
      </c>
      <c r="AK46" s="14">
        <v>0.80359999999999998</v>
      </c>
      <c r="AL46" s="14">
        <v>1.093</v>
      </c>
      <c r="AM46" s="14">
        <v>0.2157</v>
      </c>
      <c r="AN46" s="14">
        <v>0.52849999999999997</v>
      </c>
      <c r="AO46" s="14">
        <v>2.1399999999999999E-2</v>
      </c>
      <c r="AP46" s="4">
        <v>0.79859999999999998</v>
      </c>
      <c r="AQ46" s="4">
        <v>1.0841000000000001</v>
      </c>
      <c r="AR46" s="4">
        <v>0.22320000000000001</v>
      </c>
      <c r="AS46" s="4">
        <v>0.56620000000000004</v>
      </c>
      <c r="AT46" s="4">
        <v>1.5100000000000001E-2</v>
      </c>
      <c r="AU46" s="14">
        <v>0.80840000000000001</v>
      </c>
      <c r="AV46" s="14">
        <v>1.111</v>
      </c>
      <c r="AW46" s="14">
        <v>0.185</v>
      </c>
      <c r="AX46" s="14">
        <v>0.5827</v>
      </c>
      <c r="AY46" s="14">
        <v>4.8999999999999998E-3</v>
      </c>
      <c r="AZ46" s="4">
        <v>0.80459999999999998</v>
      </c>
      <c r="BA46" s="4">
        <v>1.0891</v>
      </c>
      <c r="BB46" s="4">
        <v>0.19639999999999999</v>
      </c>
      <c r="BC46" s="4">
        <v>0.53539999999999999</v>
      </c>
      <c r="BD46" s="4">
        <v>4.6100000000000002E-2</v>
      </c>
      <c r="BE46" s="5">
        <v>0.80779999999999996</v>
      </c>
      <c r="BF46" s="5">
        <v>1.0991</v>
      </c>
      <c r="BG46" s="5">
        <v>0.20399999999999999</v>
      </c>
      <c r="BH46" s="5">
        <v>0.52680000000000005</v>
      </c>
      <c r="BI46" s="5">
        <v>3.2800000000000003E-2</v>
      </c>
      <c r="BJ46" s="4">
        <v>0.80659999999999998</v>
      </c>
      <c r="BK46" s="4">
        <v>1.0995999999999999</v>
      </c>
      <c r="BL46" s="4">
        <v>0.21160000000000001</v>
      </c>
      <c r="BM46" s="4">
        <v>0.52900000000000003</v>
      </c>
      <c r="BN46" s="4">
        <v>2.3900000000000001E-2</v>
      </c>
      <c r="BO46" s="5">
        <v>0.7994</v>
      </c>
      <c r="BP46" s="5">
        <v>1.0871</v>
      </c>
      <c r="BQ46" s="5">
        <v>0.22620000000000001</v>
      </c>
      <c r="BR46" s="5">
        <v>0.56510000000000005</v>
      </c>
      <c r="BS46" s="5">
        <v>1.2800000000000001E-2</v>
      </c>
      <c r="BT46" s="4">
        <v>0.80579999999999996</v>
      </c>
      <c r="BU46" s="4">
        <v>1.1040000000000001</v>
      </c>
      <c r="BV46" s="4">
        <v>0.1938</v>
      </c>
      <c r="BW46" s="4">
        <v>0.58399999999999996</v>
      </c>
      <c r="BX46" s="4">
        <v>6.1999999999999998E-3</v>
      </c>
      <c r="BY46" s="5">
        <v>0.8034</v>
      </c>
      <c r="BZ46" s="5">
        <v>1.0846</v>
      </c>
      <c r="CA46" s="5">
        <v>0.18210000000000001</v>
      </c>
      <c r="CB46" s="5">
        <v>0.53300000000000003</v>
      </c>
      <c r="CC46" s="5">
        <v>2.93E-2</v>
      </c>
      <c r="CD46" s="4">
        <v>0.80669999999999997</v>
      </c>
      <c r="CE46" s="4">
        <v>1.097</v>
      </c>
      <c r="CF46" s="4">
        <v>0.2011</v>
      </c>
      <c r="CG46" s="4">
        <v>0.52610000000000001</v>
      </c>
      <c r="CH46" s="4">
        <v>2.1399999999999999E-2</v>
      </c>
      <c r="CI46" s="5">
        <v>0.80730000000000002</v>
      </c>
      <c r="CJ46" s="5">
        <v>1.1008</v>
      </c>
      <c r="CK46" s="5">
        <v>0.2092</v>
      </c>
      <c r="CL46" s="5">
        <v>0.52969999999999995</v>
      </c>
      <c r="CM46" s="5">
        <v>1.6299999999999999E-2</v>
      </c>
      <c r="CN46" s="4">
        <v>0.80049999999999999</v>
      </c>
      <c r="CO46" s="4">
        <v>1.0875999999999999</v>
      </c>
      <c r="CP46" s="4">
        <v>0.2271</v>
      </c>
      <c r="CQ46" s="4">
        <v>0.56640000000000001</v>
      </c>
      <c r="CR46" s="4">
        <v>8.3999999999999995E-3</v>
      </c>
      <c r="CS46" s="5">
        <v>0.80520000000000003</v>
      </c>
      <c r="CT46" s="5">
        <v>1.1012999999999999</v>
      </c>
      <c r="CU46" s="5">
        <v>0.18709999999999999</v>
      </c>
      <c r="CV46" s="5">
        <v>0.58479999999999999</v>
      </c>
      <c r="CW46" s="5">
        <v>2.5999999999999999E-3</v>
      </c>
      <c r="CX46" s="4">
        <v>0.80530000000000002</v>
      </c>
      <c r="CY46" s="4">
        <v>1.0884</v>
      </c>
      <c r="CZ46" s="4">
        <v>0.19109999999999999</v>
      </c>
      <c r="DA46" s="4">
        <v>0.53459999999999996</v>
      </c>
      <c r="DB46" s="4">
        <v>3.15E-2</v>
      </c>
      <c r="DC46" s="5">
        <v>0.80730000000000002</v>
      </c>
      <c r="DD46" s="5">
        <v>1.0969</v>
      </c>
      <c r="DE46" s="5">
        <v>0.20300000000000001</v>
      </c>
      <c r="DF46" s="5">
        <v>0.52600000000000002</v>
      </c>
      <c r="DG46" s="5">
        <v>2.24E-2</v>
      </c>
      <c r="DH46" s="4">
        <v>0.80579999999999996</v>
      </c>
      <c r="DI46" s="4">
        <v>1.0968</v>
      </c>
      <c r="DJ46" s="4">
        <v>0.21390000000000001</v>
      </c>
      <c r="DK46" s="4">
        <v>0.52839999999999998</v>
      </c>
      <c r="DL46" s="4">
        <v>1.44E-2</v>
      </c>
      <c r="DM46" s="5">
        <v>0.80020000000000002</v>
      </c>
      <c r="DN46" s="5">
        <v>1.0875999999999999</v>
      </c>
      <c r="DO46" s="5">
        <v>0.22600000000000001</v>
      </c>
      <c r="DP46" s="5">
        <v>0.56599999999999995</v>
      </c>
      <c r="DQ46" s="5">
        <v>8.9999999999999993E-3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0.80419583333333344</v>
      </c>
      <c r="EW46" s="4">
        <f t="shared" si="1"/>
        <v>1.0934666666666666</v>
      </c>
      <c r="EX46" s="4">
        <f t="shared" si="2"/>
        <v>0.20414999999999997</v>
      </c>
      <c r="EY46" s="4">
        <f t="shared" si="3"/>
        <v>0.54664166666666658</v>
      </c>
      <c r="EZ46" s="4">
        <f t="shared" si="4"/>
        <v>2.3570833333333329E-2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k=5, r=0.1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k=5, r=0.1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r=0.7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k=20, r=0.9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k=20, r=0.9</v>
      </c>
    </row>
    <row r="47" spans="1:16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0.67889999999999995</v>
      </c>
      <c r="H47" s="5">
        <v>0.79530000000000001</v>
      </c>
      <c r="I47" s="5">
        <v>0.3296</v>
      </c>
      <c r="J47" s="5">
        <v>0.93720000000000003</v>
      </c>
      <c r="K47" s="5">
        <v>0.10349999999999999</v>
      </c>
      <c r="L47" s="4">
        <v>0.69130000000000003</v>
      </c>
      <c r="M47" s="4">
        <v>0.82240000000000002</v>
      </c>
      <c r="N47" s="4">
        <v>0.31269999999999998</v>
      </c>
      <c r="O47" s="4">
        <v>0.91279999999999994</v>
      </c>
      <c r="P47" s="4">
        <v>6.0900000000000003E-2</v>
      </c>
      <c r="Q47" s="5">
        <v>0.72319999999999995</v>
      </c>
      <c r="R47" s="5">
        <v>0.89370000000000005</v>
      </c>
      <c r="S47" s="5">
        <v>0.2581</v>
      </c>
      <c r="T47" s="5">
        <v>0.8548</v>
      </c>
      <c r="U47" s="5">
        <v>3.9699999999999999E-2</v>
      </c>
      <c r="V47" s="4">
        <v>0.81410000000000005</v>
      </c>
      <c r="W47" s="4">
        <v>1.1254</v>
      </c>
      <c r="X47" s="4">
        <v>0.1615</v>
      </c>
      <c r="Y47" s="4">
        <v>0.61070000000000002</v>
      </c>
      <c r="Z47" s="4">
        <v>2.1600000000000001E-2</v>
      </c>
      <c r="AA47" s="14">
        <v>0.67090000000000005</v>
      </c>
      <c r="AB47" s="14">
        <v>0.78139999999999998</v>
      </c>
      <c r="AC47" s="14">
        <v>0.35070000000000001</v>
      </c>
      <c r="AD47" s="14">
        <v>0.94869999999999999</v>
      </c>
      <c r="AE47" s="14">
        <v>9.7799999999999998E-2</v>
      </c>
      <c r="AF47" s="4">
        <v>0.67769999999999997</v>
      </c>
      <c r="AG47" s="4">
        <v>0.79200000000000004</v>
      </c>
      <c r="AH47" s="4">
        <v>0.33860000000000001</v>
      </c>
      <c r="AI47" s="4">
        <v>0.93640000000000001</v>
      </c>
      <c r="AJ47" s="4">
        <v>8.4900000000000003E-2</v>
      </c>
      <c r="AK47" s="14">
        <v>0.69299999999999995</v>
      </c>
      <c r="AL47" s="14">
        <v>0.82699999999999996</v>
      </c>
      <c r="AM47" s="14">
        <v>0.30509999999999998</v>
      </c>
      <c r="AN47" s="14">
        <v>0.91290000000000004</v>
      </c>
      <c r="AO47" s="14">
        <v>5.1700000000000003E-2</v>
      </c>
      <c r="AP47" s="4">
        <v>0.72160000000000002</v>
      </c>
      <c r="AQ47" s="4">
        <v>0.89339999999999997</v>
      </c>
      <c r="AR47" s="4">
        <v>0.25990000000000002</v>
      </c>
      <c r="AS47" s="4">
        <v>0.8538</v>
      </c>
      <c r="AT47" s="4">
        <v>3.39E-2</v>
      </c>
      <c r="AU47" s="14">
        <v>0.81479999999999997</v>
      </c>
      <c r="AV47" s="14">
        <v>1.1281000000000001</v>
      </c>
      <c r="AW47" s="14">
        <v>0.16350000000000001</v>
      </c>
      <c r="AX47" s="14">
        <v>0.60840000000000005</v>
      </c>
      <c r="AY47" s="14">
        <v>1.3100000000000001E-2</v>
      </c>
      <c r="AZ47" s="4">
        <v>0.67010000000000003</v>
      </c>
      <c r="BA47" s="4">
        <v>0.77629999999999999</v>
      </c>
      <c r="BB47" s="4">
        <v>0.33450000000000002</v>
      </c>
      <c r="BC47" s="4">
        <v>0.94840000000000002</v>
      </c>
      <c r="BD47" s="4">
        <v>9.5100000000000004E-2</v>
      </c>
      <c r="BE47" s="5">
        <v>0.67749999999999999</v>
      </c>
      <c r="BF47" s="5">
        <v>0.79249999999999998</v>
      </c>
      <c r="BG47" s="5">
        <v>0.3306</v>
      </c>
      <c r="BH47" s="5">
        <v>0.93740000000000001</v>
      </c>
      <c r="BI47" s="5">
        <v>6.7599999999999993E-2</v>
      </c>
      <c r="BJ47" s="4">
        <v>0.69189999999999996</v>
      </c>
      <c r="BK47" s="4">
        <v>0.82520000000000004</v>
      </c>
      <c r="BL47" s="4">
        <v>0.30580000000000002</v>
      </c>
      <c r="BM47" s="4">
        <v>0.9133</v>
      </c>
      <c r="BN47" s="4">
        <v>6.13E-2</v>
      </c>
      <c r="BO47" s="5">
        <v>0.72270000000000001</v>
      </c>
      <c r="BP47" s="5">
        <v>0.89570000000000005</v>
      </c>
      <c r="BQ47" s="5">
        <v>0.2621</v>
      </c>
      <c r="BR47" s="5">
        <v>0.85309999999999997</v>
      </c>
      <c r="BS47" s="5">
        <v>2.8199999999999999E-2</v>
      </c>
      <c r="BT47" s="4">
        <v>0.81479999999999997</v>
      </c>
      <c r="BU47" s="4">
        <v>1.1288</v>
      </c>
      <c r="BV47" s="4">
        <v>0.16769999999999999</v>
      </c>
      <c r="BW47" s="4">
        <v>0.60589999999999999</v>
      </c>
      <c r="BX47" s="4">
        <v>1.41E-2</v>
      </c>
      <c r="BY47" s="5">
        <v>0.66759999999999997</v>
      </c>
      <c r="BZ47" s="5">
        <v>0.77139999999999997</v>
      </c>
      <c r="CA47" s="5">
        <v>0.34839999999999999</v>
      </c>
      <c r="CB47" s="5">
        <v>0.94920000000000004</v>
      </c>
      <c r="CC47" s="5">
        <v>6.5600000000000006E-2</v>
      </c>
      <c r="CD47" s="4">
        <v>0.67800000000000005</v>
      </c>
      <c r="CE47" s="4">
        <v>0.79330000000000001</v>
      </c>
      <c r="CF47" s="4">
        <v>0.33360000000000001</v>
      </c>
      <c r="CG47" s="4">
        <v>0.93659999999999999</v>
      </c>
      <c r="CH47" s="4">
        <v>4.8599999999999997E-2</v>
      </c>
      <c r="CI47" s="5">
        <v>0.69199999999999995</v>
      </c>
      <c r="CJ47" s="5">
        <v>0.82530000000000003</v>
      </c>
      <c r="CK47" s="5">
        <v>0.30520000000000003</v>
      </c>
      <c r="CL47" s="5">
        <v>0.91359999999999997</v>
      </c>
      <c r="CM47" s="5">
        <v>3.6299999999999999E-2</v>
      </c>
      <c r="CN47" s="4">
        <v>0.72360000000000002</v>
      </c>
      <c r="CO47" s="4">
        <v>0.89749999999999996</v>
      </c>
      <c r="CP47" s="4">
        <v>0.26219999999999999</v>
      </c>
      <c r="CQ47" s="4">
        <v>0.85440000000000005</v>
      </c>
      <c r="CR47" s="4">
        <v>2.07E-2</v>
      </c>
      <c r="CS47" s="5">
        <v>0.81440000000000001</v>
      </c>
      <c r="CT47" s="5">
        <v>1.127</v>
      </c>
      <c r="CU47" s="5">
        <v>0.16439999999999999</v>
      </c>
      <c r="CV47" s="5">
        <v>0.60589999999999999</v>
      </c>
      <c r="CW47" s="5">
        <v>7.3000000000000001E-3</v>
      </c>
      <c r="CX47" s="4">
        <v>0.6704</v>
      </c>
      <c r="CY47" s="4">
        <v>0.77710000000000001</v>
      </c>
      <c r="CZ47" s="4">
        <v>0.34560000000000002</v>
      </c>
      <c r="DA47" s="4">
        <v>0.9486</v>
      </c>
      <c r="DB47" s="4">
        <v>6.9500000000000006E-2</v>
      </c>
      <c r="DC47" s="5">
        <v>0.67710000000000004</v>
      </c>
      <c r="DD47" s="5">
        <v>0.79149999999999998</v>
      </c>
      <c r="DE47" s="5">
        <v>0.33250000000000002</v>
      </c>
      <c r="DF47" s="5">
        <v>0.9365</v>
      </c>
      <c r="DG47" s="5">
        <v>5.0599999999999999E-2</v>
      </c>
      <c r="DH47" s="4">
        <v>0.69159999999999999</v>
      </c>
      <c r="DI47" s="4">
        <v>0.82430000000000003</v>
      </c>
      <c r="DJ47" s="4">
        <v>0.30759999999999998</v>
      </c>
      <c r="DK47" s="4">
        <v>0.91310000000000002</v>
      </c>
      <c r="DL47" s="4">
        <v>3.4099999999999998E-2</v>
      </c>
      <c r="DM47" s="5">
        <v>0.72270000000000001</v>
      </c>
      <c r="DN47" s="5">
        <v>0.89549999999999996</v>
      </c>
      <c r="DO47" s="5">
        <v>0.26029999999999998</v>
      </c>
      <c r="DP47" s="5">
        <v>0.85440000000000005</v>
      </c>
      <c r="DQ47" s="5">
        <v>2.2100000000000002E-2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0.71119166666666667</v>
      </c>
      <c r="EW47" s="4">
        <f t="shared" si="1"/>
        <v>0.87288333333333323</v>
      </c>
      <c r="EX47" s="4">
        <f t="shared" si="2"/>
        <v>0.28598333333333331</v>
      </c>
      <c r="EY47" s="4">
        <f t="shared" si="3"/>
        <v>0.8623249999999999</v>
      </c>
      <c r="EZ47" s="4">
        <f t="shared" si="4"/>
        <v>5.2116666666666672E-2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k=20, r=0.1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r=0.1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k=10, r=0.1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r=0.1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k=20, r=0.9</v>
      </c>
    </row>
    <row r="48" spans="1:16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0.73009999999999997</v>
      </c>
      <c r="H48" s="5">
        <v>0.91010000000000002</v>
      </c>
      <c r="I48" s="5">
        <v>0.2399</v>
      </c>
      <c r="J48" s="5">
        <v>0.75290000000000001</v>
      </c>
      <c r="K48" s="5">
        <v>0.1076</v>
      </c>
      <c r="L48" s="4">
        <v>0.77490000000000003</v>
      </c>
      <c r="M48" s="4">
        <v>1.0179</v>
      </c>
      <c r="N48" s="4">
        <v>0.2278</v>
      </c>
      <c r="O48" s="4">
        <v>0.64239999999999997</v>
      </c>
      <c r="P48" s="4">
        <v>6.3799999999999996E-2</v>
      </c>
      <c r="Q48" s="5">
        <v>0.8034</v>
      </c>
      <c r="R48" s="5">
        <v>1.0905</v>
      </c>
      <c r="S48" s="5">
        <v>0.2069</v>
      </c>
      <c r="T48" s="5">
        <v>0.57420000000000004</v>
      </c>
      <c r="U48" s="5">
        <v>4.5100000000000001E-2</v>
      </c>
      <c r="V48" s="4">
        <v>0.83089999999999997</v>
      </c>
      <c r="W48" s="4">
        <v>1.1638999999999999</v>
      </c>
      <c r="X48" s="4">
        <v>0.1045</v>
      </c>
      <c r="Y48" s="4">
        <v>0.57030000000000003</v>
      </c>
      <c r="Z48" s="4">
        <v>1.5100000000000001E-2</v>
      </c>
      <c r="AA48" s="14">
        <v>0.6976</v>
      </c>
      <c r="AB48" s="14">
        <v>0.83599999999999997</v>
      </c>
      <c r="AC48" s="14">
        <v>0.26910000000000001</v>
      </c>
      <c r="AD48" s="14">
        <v>0.8266</v>
      </c>
      <c r="AE48" s="14">
        <v>0.104</v>
      </c>
      <c r="AF48" s="4">
        <v>0.7288</v>
      </c>
      <c r="AG48" s="4">
        <v>0.90610000000000002</v>
      </c>
      <c r="AH48" s="4">
        <v>0.24929999999999999</v>
      </c>
      <c r="AI48" s="4">
        <v>0.75539999999999996</v>
      </c>
      <c r="AJ48" s="4">
        <v>7.6899999999999996E-2</v>
      </c>
      <c r="AK48" s="14">
        <v>0.76939999999999997</v>
      </c>
      <c r="AL48" s="14">
        <v>1.004</v>
      </c>
      <c r="AM48" s="14">
        <v>0.2273</v>
      </c>
      <c r="AN48" s="14">
        <v>0.64680000000000004</v>
      </c>
      <c r="AO48" s="14">
        <v>5.2699999999999997E-2</v>
      </c>
      <c r="AP48" s="4">
        <v>0.80379999999999996</v>
      </c>
      <c r="AQ48" s="4">
        <v>1.0958000000000001</v>
      </c>
      <c r="AR48" s="4">
        <v>0.20630000000000001</v>
      </c>
      <c r="AS48" s="4">
        <v>0.57310000000000005</v>
      </c>
      <c r="AT48" s="4">
        <v>3.5099999999999999E-2</v>
      </c>
      <c r="AU48" s="14">
        <v>0.83160000000000001</v>
      </c>
      <c r="AV48" s="14">
        <v>1.1647000000000001</v>
      </c>
      <c r="AW48" s="14">
        <v>0.11210000000000001</v>
      </c>
      <c r="AX48" s="14">
        <v>0.56859999999999999</v>
      </c>
      <c r="AY48" s="14">
        <v>1.26E-2</v>
      </c>
      <c r="AZ48" s="4">
        <v>0.7006</v>
      </c>
      <c r="BA48" s="4">
        <v>0.84250000000000003</v>
      </c>
      <c r="BB48" s="4">
        <v>0.26700000000000002</v>
      </c>
      <c r="BC48" s="4">
        <v>0.82609999999999995</v>
      </c>
      <c r="BD48" s="4">
        <v>9.0200000000000002E-2</v>
      </c>
      <c r="BE48" s="5">
        <v>0.72870000000000001</v>
      </c>
      <c r="BF48" s="5">
        <v>0.90780000000000005</v>
      </c>
      <c r="BG48" s="5">
        <v>0.24829999999999999</v>
      </c>
      <c r="BH48" s="5">
        <v>0.75470000000000004</v>
      </c>
      <c r="BI48" s="5">
        <v>6.5000000000000002E-2</v>
      </c>
      <c r="BJ48" s="4">
        <v>0.77339999999999998</v>
      </c>
      <c r="BK48" s="4">
        <v>1.0126999999999999</v>
      </c>
      <c r="BL48" s="4">
        <v>0.22459999999999999</v>
      </c>
      <c r="BM48" s="4">
        <v>0.64600000000000002</v>
      </c>
      <c r="BN48" s="4">
        <v>5.4399999999999997E-2</v>
      </c>
      <c r="BO48" s="5">
        <v>0.80330000000000001</v>
      </c>
      <c r="BP48" s="5">
        <v>1.0932999999999999</v>
      </c>
      <c r="BQ48" s="5">
        <v>0.21279999999999999</v>
      </c>
      <c r="BR48" s="5">
        <v>0.57479999999999998</v>
      </c>
      <c r="BS48" s="5">
        <v>3.1699999999999999E-2</v>
      </c>
      <c r="BT48" s="4">
        <v>0.83260000000000001</v>
      </c>
      <c r="BU48" s="4">
        <v>1.1671</v>
      </c>
      <c r="BV48" s="4">
        <v>0.1119</v>
      </c>
      <c r="BW48" s="4">
        <v>0.56999999999999995</v>
      </c>
      <c r="BX48" s="4">
        <v>1.3599999999999999E-2</v>
      </c>
      <c r="BY48" s="5">
        <v>0.69850000000000001</v>
      </c>
      <c r="BZ48" s="5">
        <v>0.83620000000000005</v>
      </c>
      <c r="CA48" s="5">
        <v>0.2737</v>
      </c>
      <c r="CB48" s="5">
        <v>0.82650000000000001</v>
      </c>
      <c r="CC48" s="5">
        <v>6.6900000000000001E-2</v>
      </c>
      <c r="CD48" s="4">
        <v>0.72840000000000005</v>
      </c>
      <c r="CE48" s="4">
        <v>0.90539999999999998</v>
      </c>
      <c r="CF48" s="4">
        <v>0.2492</v>
      </c>
      <c r="CG48" s="4">
        <v>0.75449999999999995</v>
      </c>
      <c r="CH48" s="4">
        <v>4.8099999999999997E-2</v>
      </c>
      <c r="CI48" s="5">
        <v>0.77310000000000001</v>
      </c>
      <c r="CJ48" s="5">
        <v>1.0148999999999999</v>
      </c>
      <c r="CK48" s="5">
        <v>0.22489999999999999</v>
      </c>
      <c r="CL48" s="5">
        <v>0.64600000000000002</v>
      </c>
      <c r="CM48" s="5">
        <v>3.4599999999999999E-2</v>
      </c>
      <c r="CN48" s="4">
        <v>0.80369999999999997</v>
      </c>
      <c r="CO48" s="4">
        <v>1.095</v>
      </c>
      <c r="CP48" s="4">
        <v>0.21</v>
      </c>
      <c r="CQ48" s="4">
        <v>0.57479999999999998</v>
      </c>
      <c r="CR48" s="4">
        <v>0.02</v>
      </c>
      <c r="CS48" s="5">
        <v>0.8306</v>
      </c>
      <c r="CT48" s="5">
        <v>1.1609</v>
      </c>
      <c r="CU48" s="5">
        <v>0.112</v>
      </c>
      <c r="CV48" s="5">
        <v>0.57020000000000004</v>
      </c>
      <c r="CW48" s="5">
        <v>7.0000000000000001E-3</v>
      </c>
      <c r="CX48" s="4">
        <v>0.69989999999999997</v>
      </c>
      <c r="CY48" s="4">
        <v>0.8397</v>
      </c>
      <c r="CZ48" s="4">
        <v>0.27300000000000002</v>
      </c>
      <c r="DA48" s="4">
        <v>0.82569999999999999</v>
      </c>
      <c r="DB48" s="4">
        <v>7.1999999999999995E-2</v>
      </c>
      <c r="DC48" s="5">
        <v>0.7278</v>
      </c>
      <c r="DD48" s="5">
        <v>0.90359999999999996</v>
      </c>
      <c r="DE48" s="5">
        <v>0.24879999999999999</v>
      </c>
      <c r="DF48" s="5">
        <v>0.75390000000000001</v>
      </c>
      <c r="DG48" s="5">
        <v>4.8399999999999999E-2</v>
      </c>
      <c r="DH48" s="4">
        <v>0.77239999999999998</v>
      </c>
      <c r="DI48" s="4">
        <v>1.0118</v>
      </c>
      <c r="DJ48" s="4">
        <v>0.22800000000000001</v>
      </c>
      <c r="DK48" s="4">
        <v>0.64500000000000002</v>
      </c>
      <c r="DL48" s="4">
        <v>3.39E-2</v>
      </c>
      <c r="DM48" s="5">
        <v>0.80410000000000004</v>
      </c>
      <c r="DN48" s="5">
        <v>1.0943000000000001</v>
      </c>
      <c r="DO48" s="5">
        <v>0.20979999999999999</v>
      </c>
      <c r="DP48" s="5">
        <v>0.57489999999999997</v>
      </c>
      <c r="DQ48" s="5">
        <v>2.1100000000000001E-2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0.76445416666666655</v>
      </c>
      <c r="EW48" s="4">
        <f t="shared" si="1"/>
        <v>0.99630833333333346</v>
      </c>
      <c r="EX48" s="4">
        <f t="shared" si="2"/>
        <v>0.21710833333333332</v>
      </c>
      <c r="EY48" s="4">
        <f t="shared" si="3"/>
        <v>0.67837916666666676</v>
      </c>
      <c r="EZ48" s="4">
        <f t="shared" si="4"/>
        <v>5.1320833333333322E-2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k=10, r=0.1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k=10, r=0.1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k=20, r=0.1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k=5, r=0.1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k=20, r=0.9</v>
      </c>
    </row>
    <row r="49" spans="1:16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0.73760000000000003</v>
      </c>
      <c r="H49" s="5">
        <v>0.92330000000000001</v>
      </c>
      <c r="I49" s="5">
        <v>0.25009999999999999</v>
      </c>
      <c r="J49" s="5">
        <v>0.71299999999999997</v>
      </c>
      <c r="K49" s="5">
        <v>2.41E-2</v>
      </c>
      <c r="L49" s="4">
        <v>0.76259999999999994</v>
      </c>
      <c r="M49" s="4">
        <v>0.98680000000000001</v>
      </c>
      <c r="N49" s="4">
        <v>0.24540000000000001</v>
      </c>
      <c r="O49" s="4">
        <v>0.66180000000000005</v>
      </c>
      <c r="P49" s="4">
        <v>1.9900000000000001E-2</v>
      </c>
      <c r="Q49" s="5">
        <v>0.78069999999999995</v>
      </c>
      <c r="R49" s="5">
        <v>1.0345</v>
      </c>
      <c r="S49" s="5">
        <v>0.23719999999999999</v>
      </c>
      <c r="T49" s="5">
        <v>0.63319999999999999</v>
      </c>
      <c r="U49" s="5">
        <v>1.12E-2</v>
      </c>
      <c r="V49" s="4">
        <v>0.80630000000000002</v>
      </c>
      <c r="W49" s="4">
        <v>1.1026</v>
      </c>
      <c r="X49" s="4">
        <v>0.18609999999999999</v>
      </c>
      <c r="Y49" s="4">
        <v>0.58760000000000001</v>
      </c>
      <c r="Z49" s="4">
        <v>4.5999999999999999E-3</v>
      </c>
      <c r="AA49" s="14">
        <v>0.7147</v>
      </c>
      <c r="AB49" s="14">
        <v>0.87470000000000003</v>
      </c>
      <c r="AC49" s="14">
        <v>0.27539999999999998</v>
      </c>
      <c r="AD49" s="14">
        <v>0.75829999999999997</v>
      </c>
      <c r="AE49" s="14">
        <v>2.53E-2</v>
      </c>
      <c r="AF49" s="4">
        <v>0.73670000000000002</v>
      </c>
      <c r="AG49" s="4">
        <v>0.92200000000000004</v>
      </c>
      <c r="AH49" s="4">
        <v>0.2601</v>
      </c>
      <c r="AI49" s="4">
        <v>0.7117</v>
      </c>
      <c r="AJ49" s="4">
        <v>2.0299999999999999E-2</v>
      </c>
      <c r="AK49" s="14">
        <v>0.76160000000000005</v>
      </c>
      <c r="AL49" s="14">
        <v>0.98580000000000001</v>
      </c>
      <c r="AM49" s="14">
        <v>0.24479999999999999</v>
      </c>
      <c r="AN49" s="14">
        <v>0.6573</v>
      </c>
      <c r="AO49" s="14">
        <v>1.52E-2</v>
      </c>
      <c r="AP49" s="4">
        <v>0.77959999999999996</v>
      </c>
      <c r="AQ49" s="4">
        <v>1.0339</v>
      </c>
      <c r="AR49" s="4">
        <v>0.2351</v>
      </c>
      <c r="AS49" s="4">
        <v>0.63119999999999998</v>
      </c>
      <c r="AT49" s="4">
        <v>1.04E-2</v>
      </c>
      <c r="AU49" s="14">
        <v>0.80730000000000002</v>
      </c>
      <c r="AV49" s="14">
        <v>1.1081000000000001</v>
      </c>
      <c r="AW49" s="14">
        <v>0.18609999999999999</v>
      </c>
      <c r="AX49" s="14">
        <v>0.58809999999999996</v>
      </c>
      <c r="AY49" s="14">
        <v>3.7000000000000002E-3</v>
      </c>
      <c r="AZ49" s="4">
        <v>0.71799999999999997</v>
      </c>
      <c r="BA49" s="4">
        <v>0.87709999999999999</v>
      </c>
      <c r="BB49" s="4">
        <v>0.26740000000000003</v>
      </c>
      <c r="BC49" s="4">
        <v>0.75700000000000001</v>
      </c>
      <c r="BD49" s="4">
        <v>2.5700000000000001E-2</v>
      </c>
      <c r="BE49" s="5">
        <v>0.73819999999999997</v>
      </c>
      <c r="BF49" s="5">
        <v>0.92679999999999996</v>
      </c>
      <c r="BG49" s="5">
        <v>0.25719999999999998</v>
      </c>
      <c r="BH49" s="5">
        <v>0.7117</v>
      </c>
      <c r="BI49" s="5">
        <v>1.7299999999999999E-2</v>
      </c>
      <c r="BJ49" s="4">
        <v>0.76229999999999998</v>
      </c>
      <c r="BK49" s="4">
        <v>0.98550000000000004</v>
      </c>
      <c r="BL49" s="4">
        <v>0.24249999999999999</v>
      </c>
      <c r="BM49" s="4">
        <v>0.66010000000000002</v>
      </c>
      <c r="BN49" s="4">
        <v>1.2999999999999999E-2</v>
      </c>
      <c r="BO49" s="5">
        <v>0.7802</v>
      </c>
      <c r="BP49" s="5">
        <v>1.0368999999999999</v>
      </c>
      <c r="BQ49" s="5">
        <v>0.2384</v>
      </c>
      <c r="BR49" s="5">
        <v>0.63129999999999997</v>
      </c>
      <c r="BS49" s="5">
        <v>1.0200000000000001E-2</v>
      </c>
      <c r="BT49" s="4">
        <v>0.80600000000000005</v>
      </c>
      <c r="BU49" s="4">
        <v>1.1044</v>
      </c>
      <c r="BV49" s="4">
        <v>0.19259999999999999</v>
      </c>
      <c r="BW49" s="4">
        <v>0.58689999999999998</v>
      </c>
      <c r="BX49" s="4">
        <v>4.5999999999999999E-3</v>
      </c>
      <c r="BY49" s="5">
        <v>0.71730000000000005</v>
      </c>
      <c r="BZ49" s="5">
        <v>0.87970000000000004</v>
      </c>
      <c r="CA49" s="5">
        <v>0.26950000000000002</v>
      </c>
      <c r="CB49" s="5">
        <v>0.75760000000000005</v>
      </c>
      <c r="CC49" s="5">
        <v>1.41E-2</v>
      </c>
      <c r="CD49" s="4">
        <v>0.73899999999999999</v>
      </c>
      <c r="CE49" s="4">
        <v>0.92679999999999996</v>
      </c>
      <c r="CF49" s="4">
        <v>0.25469999999999998</v>
      </c>
      <c r="CG49" s="4">
        <v>0.7127</v>
      </c>
      <c r="CH49" s="4">
        <v>1.0500000000000001E-2</v>
      </c>
      <c r="CI49" s="5">
        <v>0.76259999999999994</v>
      </c>
      <c r="CJ49" s="5">
        <v>0.98750000000000004</v>
      </c>
      <c r="CK49" s="5">
        <v>0.2412</v>
      </c>
      <c r="CL49" s="5">
        <v>0.66020000000000001</v>
      </c>
      <c r="CM49" s="5">
        <v>8.6999999999999994E-3</v>
      </c>
      <c r="CN49" s="4">
        <v>0.7823</v>
      </c>
      <c r="CO49" s="4">
        <v>1.0406</v>
      </c>
      <c r="CP49" s="4">
        <v>0.2384</v>
      </c>
      <c r="CQ49" s="4">
        <v>0.63200000000000001</v>
      </c>
      <c r="CR49" s="4">
        <v>5.0000000000000001E-3</v>
      </c>
      <c r="CS49" s="5">
        <v>0.80520000000000003</v>
      </c>
      <c r="CT49" s="5">
        <v>1.1004</v>
      </c>
      <c r="CU49" s="5">
        <v>0.18690000000000001</v>
      </c>
      <c r="CV49" s="5">
        <v>0.58740000000000003</v>
      </c>
      <c r="CW49" s="5">
        <v>2.0999999999999999E-3</v>
      </c>
      <c r="CX49" s="4">
        <v>0.7198</v>
      </c>
      <c r="CY49" s="4">
        <v>0.88160000000000005</v>
      </c>
      <c r="CZ49" s="4">
        <v>0.2661</v>
      </c>
      <c r="DA49" s="4">
        <v>0.75660000000000005</v>
      </c>
      <c r="DB49" s="4">
        <v>1.3899999999999999E-2</v>
      </c>
      <c r="DC49" s="5">
        <v>0.73750000000000004</v>
      </c>
      <c r="DD49" s="5">
        <v>0.92290000000000005</v>
      </c>
      <c r="DE49" s="5">
        <v>0.25590000000000002</v>
      </c>
      <c r="DF49" s="5">
        <v>0.71240000000000003</v>
      </c>
      <c r="DG49" s="5">
        <v>1.11E-2</v>
      </c>
      <c r="DH49" s="4">
        <v>0.76239999999999997</v>
      </c>
      <c r="DI49" s="4">
        <v>0.98680000000000001</v>
      </c>
      <c r="DJ49" s="4">
        <v>0.245</v>
      </c>
      <c r="DK49" s="4">
        <v>0.65839999999999999</v>
      </c>
      <c r="DL49" s="4">
        <v>6.8999999999999999E-3</v>
      </c>
      <c r="DM49" s="5">
        <v>0.78139999999999998</v>
      </c>
      <c r="DN49" s="5">
        <v>1.0375000000000001</v>
      </c>
      <c r="DO49" s="5">
        <v>0.23760000000000001</v>
      </c>
      <c r="DP49" s="5">
        <v>0.6331</v>
      </c>
      <c r="DQ49" s="5">
        <v>5.3E-3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0.75903333333333345</v>
      </c>
      <c r="EW49" s="4">
        <f t="shared" si="1"/>
        <v>0.98080416666666659</v>
      </c>
      <c r="EX49" s="4">
        <f t="shared" si="2"/>
        <v>0.24028749999999999</v>
      </c>
      <c r="EY49" s="4">
        <f t="shared" si="3"/>
        <v>0.67327083333333337</v>
      </c>
      <c r="EZ49" s="4">
        <f t="shared" si="4"/>
        <v>1.2791666666666668E-2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k=10, r=0.1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k=5, r=0.1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r=0.1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k=5, r=0.1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k=20, r=0.9</v>
      </c>
    </row>
    <row r="50" spans="1:16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0.68540000000000001</v>
      </c>
      <c r="H50" s="5">
        <v>0.80369999999999997</v>
      </c>
      <c r="I50" s="5">
        <v>0.29820000000000002</v>
      </c>
      <c r="J50" s="5">
        <v>0.92779999999999996</v>
      </c>
      <c r="K50" s="5">
        <v>3.1699999999999999E-2</v>
      </c>
      <c r="L50" s="4">
        <v>0.69789999999999996</v>
      </c>
      <c r="M50" s="4">
        <v>0.83320000000000005</v>
      </c>
      <c r="N50" s="4">
        <v>0.28000000000000003</v>
      </c>
      <c r="O50" s="4">
        <v>0.90259999999999996</v>
      </c>
      <c r="P50" s="4">
        <v>2.5600000000000001E-2</v>
      </c>
      <c r="Q50" s="5">
        <v>0.72709999999999997</v>
      </c>
      <c r="R50" s="5">
        <v>0.89910000000000001</v>
      </c>
      <c r="S50" s="5">
        <v>0.2359</v>
      </c>
      <c r="T50" s="5">
        <v>0.85029999999999994</v>
      </c>
      <c r="U50" s="5">
        <v>1.67E-2</v>
      </c>
      <c r="V50" s="4">
        <v>0.81240000000000001</v>
      </c>
      <c r="W50" s="4">
        <v>1.1178999999999999</v>
      </c>
      <c r="X50" s="4">
        <v>0.15770000000000001</v>
      </c>
      <c r="Y50" s="4">
        <v>0.62590000000000001</v>
      </c>
      <c r="Z50" s="4">
        <v>9.4000000000000004E-3</v>
      </c>
      <c r="AA50" s="14">
        <v>0.67490000000000006</v>
      </c>
      <c r="AB50" s="14">
        <v>0.78149999999999997</v>
      </c>
      <c r="AC50" s="14">
        <v>0.3231</v>
      </c>
      <c r="AD50" s="14">
        <v>0.94140000000000001</v>
      </c>
      <c r="AE50" s="14">
        <v>4.0599999999999997E-2</v>
      </c>
      <c r="AF50" s="4">
        <v>0.68510000000000004</v>
      </c>
      <c r="AG50" s="4">
        <v>0.80389999999999995</v>
      </c>
      <c r="AH50" s="4">
        <v>0.30249999999999999</v>
      </c>
      <c r="AI50" s="4">
        <v>0.92730000000000001</v>
      </c>
      <c r="AJ50" s="4">
        <v>3.15E-2</v>
      </c>
      <c r="AK50" s="14">
        <v>0.69820000000000004</v>
      </c>
      <c r="AL50" s="14">
        <v>0.83430000000000004</v>
      </c>
      <c r="AM50" s="14">
        <v>0.27700000000000002</v>
      </c>
      <c r="AN50" s="14">
        <v>0.90310000000000001</v>
      </c>
      <c r="AO50" s="14">
        <v>2.1100000000000001E-2</v>
      </c>
      <c r="AP50" s="4">
        <v>0.72599999999999998</v>
      </c>
      <c r="AQ50" s="4">
        <v>0.89859999999999995</v>
      </c>
      <c r="AR50" s="4">
        <v>0.24030000000000001</v>
      </c>
      <c r="AS50" s="4">
        <v>0.84889999999999999</v>
      </c>
      <c r="AT50" s="4">
        <v>1.5299999999999999E-2</v>
      </c>
      <c r="AU50" s="14">
        <v>0.81289999999999996</v>
      </c>
      <c r="AV50" s="14">
        <v>1.1194</v>
      </c>
      <c r="AW50" s="14">
        <v>0.15840000000000001</v>
      </c>
      <c r="AX50" s="14">
        <v>0.62360000000000004</v>
      </c>
      <c r="AY50" s="14">
        <v>6.4999999999999997E-3</v>
      </c>
      <c r="AZ50" s="4">
        <v>0.6774</v>
      </c>
      <c r="BA50" s="4">
        <v>0.78739999999999999</v>
      </c>
      <c r="BB50" s="4">
        <v>0.30480000000000002</v>
      </c>
      <c r="BC50" s="4">
        <v>0.94110000000000005</v>
      </c>
      <c r="BD50" s="4">
        <v>3.6499999999999998E-2</v>
      </c>
      <c r="BE50" s="5">
        <v>0.68430000000000002</v>
      </c>
      <c r="BF50" s="5">
        <v>0.80310000000000004</v>
      </c>
      <c r="BG50" s="5">
        <v>0.29680000000000001</v>
      </c>
      <c r="BH50" s="5">
        <v>0.92820000000000003</v>
      </c>
      <c r="BI50" s="5">
        <v>2.5700000000000001E-2</v>
      </c>
      <c r="BJ50" s="4">
        <v>0.69869999999999999</v>
      </c>
      <c r="BK50" s="4">
        <v>0.83530000000000004</v>
      </c>
      <c r="BL50" s="4">
        <v>0.27689999999999998</v>
      </c>
      <c r="BM50" s="4">
        <v>0.90359999999999996</v>
      </c>
      <c r="BN50" s="4">
        <v>1.84E-2</v>
      </c>
      <c r="BO50" s="5">
        <v>0.72709999999999997</v>
      </c>
      <c r="BP50" s="5">
        <v>0.90229999999999999</v>
      </c>
      <c r="BQ50" s="5">
        <v>0.24329999999999999</v>
      </c>
      <c r="BR50" s="5">
        <v>0.8488</v>
      </c>
      <c r="BS50" s="5">
        <v>1.5699999999999999E-2</v>
      </c>
      <c r="BT50" s="4">
        <v>0.81369999999999998</v>
      </c>
      <c r="BU50" s="4">
        <v>1.1234</v>
      </c>
      <c r="BV50" s="4">
        <v>0.16089999999999999</v>
      </c>
      <c r="BW50" s="4">
        <v>0.62329999999999997</v>
      </c>
      <c r="BX50" s="4">
        <v>8.2000000000000007E-3</v>
      </c>
      <c r="BY50" s="5">
        <v>0.67400000000000004</v>
      </c>
      <c r="BZ50" s="5">
        <v>0.78</v>
      </c>
      <c r="CA50" s="5">
        <v>0.32069999999999999</v>
      </c>
      <c r="CB50" s="5">
        <v>0.9415</v>
      </c>
      <c r="CC50" s="5">
        <v>2.24E-2</v>
      </c>
      <c r="CD50" s="4">
        <v>0.68469999999999998</v>
      </c>
      <c r="CE50" s="4">
        <v>0.80310000000000004</v>
      </c>
      <c r="CF50" s="4">
        <v>0.30149999999999999</v>
      </c>
      <c r="CG50" s="4">
        <v>0.92749999999999999</v>
      </c>
      <c r="CH50" s="4">
        <v>1.7100000000000001E-2</v>
      </c>
      <c r="CI50" s="5">
        <v>0.69889999999999997</v>
      </c>
      <c r="CJ50" s="5">
        <v>0.83579999999999999</v>
      </c>
      <c r="CK50" s="5">
        <v>0.27560000000000001</v>
      </c>
      <c r="CL50" s="5">
        <v>0.90369999999999995</v>
      </c>
      <c r="CM50" s="5">
        <v>1.3599999999999999E-2</v>
      </c>
      <c r="CN50" s="4">
        <v>0.72729999999999995</v>
      </c>
      <c r="CO50" s="4">
        <v>0.9022</v>
      </c>
      <c r="CP50" s="4">
        <v>0.24229999999999999</v>
      </c>
      <c r="CQ50" s="4">
        <v>0.84930000000000005</v>
      </c>
      <c r="CR50" s="4">
        <v>8.0999999999999996E-3</v>
      </c>
      <c r="CS50" s="5">
        <v>0.81189999999999996</v>
      </c>
      <c r="CT50" s="5">
        <v>1.1169</v>
      </c>
      <c r="CU50" s="5">
        <v>0.16059999999999999</v>
      </c>
      <c r="CV50" s="5">
        <v>0.62250000000000005</v>
      </c>
      <c r="CW50" s="5">
        <v>3.3E-3</v>
      </c>
      <c r="CX50" s="4">
        <v>0.67730000000000001</v>
      </c>
      <c r="CY50" s="4">
        <v>0.78649999999999998</v>
      </c>
      <c r="CZ50" s="4">
        <v>0.31419999999999998</v>
      </c>
      <c r="DA50" s="4">
        <v>0.9405</v>
      </c>
      <c r="DB50" s="4">
        <v>2.4E-2</v>
      </c>
      <c r="DC50" s="5">
        <v>0.68400000000000005</v>
      </c>
      <c r="DD50" s="5">
        <v>0.80179999999999996</v>
      </c>
      <c r="DE50" s="5">
        <v>0.30009999999999998</v>
      </c>
      <c r="DF50" s="5">
        <v>0.9274</v>
      </c>
      <c r="DG50" s="5">
        <v>1.7999999999999999E-2</v>
      </c>
      <c r="DH50" s="4">
        <v>0.69840000000000002</v>
      </c>
      <c r="DI50" s="4">
        <v>0.83450000000000002</v>
      </c>
      <c r="DJ50" s="4">
        <v>0.27850000000000003</v>
      </c>
      <c r="DK50" s="4">
        <v>0.90290000000000004</v>
      </c>
      <c r="DL50" s="4">
        <v>1.2E-2</v>
      </c>
      <c r="DM50" s="5">
        <v>0.72670000000000001</v>
      </c>
      <c r="DN50" s="5">
        <v>0.90090000000000003</v>
      </c>
      <c r="DO50" s="5">
        <v>0.2402</v>
      </c>
      <c r="DP50" s="5">
        <v>0.84989999999999999</v>
      </c>
      <c r="DQ50" s="5">
        <v>8.5000000000000006E-3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0.71580833333333338</v>
      </c>
      <c r="EW50" s="4">
        <f t="shared" si="1"/>
        <v>0.87843749999999998</v>
      </c>
      <c r="EX50" s="4">
        <f t="shared" si="2"/>
        <v>0.26218333333333327</v>
      </c>
      <c r="EY50" s="4">
        <f t="shared" si="3"/>
        <v>0.85842499999999999</v>
      </c>
      <c r="EZ50" s="4">
        <f t="shared" si="4"/>
        <v>1.9933333333333334E-2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k=20, r=0.1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r=0.1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k=10, r=0.1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k=20, r=0.1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k=20, r=0.9</v>
      </c>
    </row>
    <row r="51" spans="1:16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0.68889999999999996</v>
      </c>
      <c r="H51" s="5">
        <v>0.81140000000000001</v>
      </c>
      <c r="I51" s="5">
        <v>0.2928</v>
      </c>
      <c r="J51" s="5">
        <v>0.92330000000000001</v>
      </c>
      <c r="K51" s="5">
        <v>4.65E-2</v>
      </c>
      <c r="L51" s="4">
        <v>0.70240000000000002</v>
      </c>
      <c r="M51" s="4">
        <v>0.84379999999999999</v>
      </c>
      <c r="N51" s="4">
        <v>0.2697</v>
      </c>
      <c r="O51" s="4">
        <v>0.8982</v>
      </c>
      <c r="P51" s="4">
        <v>2.9899999999999999E-2</v>
      </c>
      <c r="Q51" s="5">
        <v>0.73329999999999995</v>
      </c>
      <c r="R51" s="5">
        <v>0.91369999999999996</v>
      </c>
      <c r="S51" s="5">
        <v>0.224</v>
      </c>
      <c r="T51" s="5">
        <v>0.84609999999999996</v>
      </c>
      <c r="U51" s="5">
        <v>1.8599999999999998E-2</v>
      </c>
      <c r="V51" s="4">
        <v>0.81869999999999998</v>
      </c>
      <c r="W51" s="4">
        <v>1.1323000000000001</v>
      </c>
      <c r="X51" s="4">
        <v>0.16700000000000001</v>
      </c>
      <c r="Y51" s="4">
        <v>0.60619999999999996</v>
      </c>
      <c r="Z51" s="4">
        <v>6.1999999999999998E-3</v>
      </c>
      <c r="AA51" s="14">
        <v>0.67769999999999997</v>
      </c>
      <c r="AB51" s="14">
        <v>0.78810000000000002</v>
      </c>
      <c r="AC51" s="14">
        <v>0.31640000000000001</v>
      </c>
      <c r="AD51" s="14">
        <v>0.93820000000000003</v>
      </c>
      <c r="AE51" s="14">
        <v>5.2699999999999997E-2</v>
      </c>
      <c r="AF51" s="4">
        <v>0.68799999999999994</v>
      </c>
      <c r="AG51" s="4">
        <v>0.81130000000000002</v>
      </c>
      <c r="AH51" s="4">
        <v>0.29420000000000002</v>
      </c>
      <c r="AI51" s="4">
        <v>0.92310000000000003</v>
      </c>
      <c r="AJ51" s="4">
        <v>3.78E-2</v>
      </c>
      <c r="AK51" s="14">
        <v>0.7016</v>
      </c>
      <c r="AL51" s="14">
        <v>0.84209999999999996</v>
      </c>
      <c r="AM51" s="14">
        <v>0.26919999999999999</v>
      </c>
      <c r="AN51" s="14">
        <v>0.89859999999999995</v>
      </c>
      <c r="AO51" s="14">
        <v>0.03</v>
      </c>
      <c r="AP51" s="4">
        <v>0.73170000000000002</v>
      </c>
      <c r="AQ51" s="4">
        <v>0.91259999999999997</v>
      </c>
      <c r="AR51" s="4">
        <v>0.2298</v>
      </c>
      <c r="AS51" s="4">
        <v>0.84489999999999998</v>
      </c>
      <c r="AT51" s="4">
        <v>1.7999999999999999E-2</v>
      </c>
      <c r="AU51" s="14">
        <v>0.8196</v>
      </c>
      <c r="AV51" s="14">
        <v>1.1345000000000001</v>
      </c>
      <c r="AW51" s="14">
        <v>0.1648</v>
      </c>
      <c r="AX51" s="14">
        <v>0.60409999999999997</v>
      </c>
      <c r="AY51" s="14">
        <v>4.7000000000000002E-3</v>
      </c>
      <c r="AZ51" s="4">
        <v>0.67949999999999999</v>
      </c>
      <c r="BA51" s="4">
        <v>0.79310000000000003</v>
      </c>
      <c r="BB51" s="4">
        <v>0.3029</v>
      </c>
      <c r="BC51" s="4">
        <v>0.9375</v>
      </c>
      <c r="BD51" s="4">
        <v>4.41E-2</v>
      </c>
      <c r="BE51" s="5">
        <v>0.68710000000000004</v>
      </c>
      <c r="BF51" s="5">
        <v>0.80969999999999998</v>
      </c>
      <c r="BG51" s="5">
        <v>0.29249999999999998</v>
      </c>
      <c r="BH51" s="5">
        <v>0.92410000000000003</v>
      </c>
      <c r="BI51" s="5">
        <v>3.1699999999999999E-2</v>
      </c>
      <c r="BJ51" s="4">
        <v>0.7026</v>
      </c>
      <c r="BK51" s="4">
        <v>0.84450000000000003</v>
      </c>
      <c r="BL51" s="4">
        <v>0.26819999999999999</v>
      </c>
      <c r="BM51" s="4">
        <v>0.89910000000000001</v>
      </c>
      <c r="BN51" s="4">
        <v>2.3300000000000001E-2</v>
      </c>
      <c r="BO51" s="5">
        <v>0.7329</v>
      </c>
      <c r="BP51" s="5">
        <v>0.91639999999999999</v>
      </c>
      <c r="BQ51" s="5">
        <v>0.23180000000000001</v>
      </c>
      <c r="BR51" s="5">
        <v>0.84499999999999997</v>
      </c>
      <c r="BS51" s="5">
        <v>1.8700000000000001E-2</v>
      </c>
      <c r="BT51" s="4">
        <v>0.81820000000000004</v>
      </c>
      <c r="BU51" s="4">
        <v>1.1315999999999999</v>
      </c>
      <c r="BV51" s="4">
        <v>0.17230000000000001</v>
      </c>
      <c r="BW51" s="4">
        <v>0.60370000000000001</v>
      </c>
      <c r="BX51" s="4">
        <v>7.0000000000000001E-3</v>
      </c>
      <c r="BY51" s="5">
        <v>0.6764</v>
      </c>
      <c r="BZ51" s="5">
        <v>0.78539999999999999</v>
      </c>
      <c r="CA51" s="5">
        <v>0.3165</v>
      </c>
      <c r="CB51" s="5">
        <v>0.93779999999999997</v>
      </c>
      <c r="CC51" s="5">
        <v>2.86E-2</v>
      </c>
      <c r="CD51" s="4">
        <v>0.68789999999999996</v>
      </c>
      <c r="CE51" s="4">
        <v>0.81089999999999995</v>
      </c>
      <c r="CF51" s="4">
        <v>0.29360000000000003</v>
      </c>
      <c r="CG51" s="4">
        <v>0.9234</v>
      </c>
      <c r="CH51" s="4">
        <v>2.1100000000000001E-2</v>
      </c>
      <c r="CI51" s="5">
        <v>0.70269999999999999</v>
      </c>
      <c r="CJ51" s="5">
        <v>0.84509999999999996</v>
      </c>
      <c r="CK51" s="5">
        <v>0.26669999999999999</v>
      </c>
      <c r="CL51" s="5">
        <v>0.89910000000000001</v>
      </c>
      <c r="CM51" s="5">
        <v>1.61E-2</v>
      </c>
      <c r="CN51" s="4">
        <v>0.73329999999999995</v>
      </c>
      <c r="CO51" s="4">
        <v>0.91690000000000005</v>
      </c>
      <c r="CP51" s="4">
        <v>0.23080000000000001</v>
      </c>
      <c r="CQ51" s="4">
        <v>0.84550000000000003</v>
      </c>
      <c r="CR51" s="4">
        <v>8.6E-3</v>
      </c>
      <c r="CS51" s="5">
        <v>0.81840000000000002</v>
      </c>
      <c r="CT51" s="5">
        <v>1.1308</v>
      </c>
      <c r="CU51" s="5">
        <v>0.16669999999999999</v>
      </c>
      <c r="CV51" s="5">
        <v>0.60209999999999997</v>
      </c>
      <c r="CW51" s="5">
        <v>2.5999999999999999E-3</v>
      </c>
      <c r="CX51" s="4">
        <v>0.67959999999999998</v>
      </c>
      <c r="CY51" s="4">
        <v>0.79149999999999998</v>
      </c>
      <c r="CZ51" s="4">
        <v>0.31169999999999998</v>
      </c>
      <c r="DA51" s="4">
        <v>0.93700000000000006</v>
      </c>
      <c r="DB51" s="4">
        <v>3.2599999999999997E-2</v>
      </c>
      <c r="DC51" s="5">
        <v>0.68689999999999996</v>
      </c>
      <c r="DD51" s="5">
        <v>0.80879999999999996</v>
      </c>
      <c r="DE51" s="5">
        <v>0.29389999999999999</v>
      </c>
      <c r="DF51" s="5">
        <v>0.92330000000000001</v>
      </c>
      <c r="DG51" s="5">
        <v>2.2499999999999999E-2</v>
      </c>
      <c r="DH51" s="4">
        <v>0.70240000000000002</v>
      </c>
      <c r="DI51" s="4">
        <v>0.84399999999999997</v>
      </c>
      <c r="DJ51" s="4">
        <v>0.27050000000000002</v>
      </c>
      <c r="DK51" s="4">
        <v>0.89839999999999998</v>
      </c>
      <c r="DL51" s="4">
        <v>1.46E-2</v>
      </c>
      <c r="DM51" s="5">
        <v>0.73260000000000003</v>
      </c>
      <c r="DN51" s="5">
        <v>0.91539999999999999</v>
      </c>
      <c r="DO51" s="5">
        <v>0.22939999999999999</v>
      </c>
      <c r="DP51" s="5">
        <v>0.84599999999999997</v>
      </c>
      <c r="DQ51" s="5">
        <v>9.4000000000000004E-3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0.72000416666666667</v>
      </c>
      <c r="EW51" s="4">
        <f t="shared" si="1"/>
        <v>0.88828333333333342</v>
      </c>
      <c r="EX51" s="4">
        <f t="shared" si="2"/>
        <v>0.25733333333333336</v>
      </c>
      <c r="EY51" s="4">
        <f t="shared" si="3"/>
        <v>0.85178333333333345</v>
      </c>
      <c r="EZ51" s="4">
        <f t="shared" si="4"/>
        <v>2.4108333333333329E-2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k=20, r=0.1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r=0.1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k=20, r=0.1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r=0.1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k=20, r=0.9</v>
      </c>
    </row>
    <row r="52" spans="1:16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0.72089999999999999</v>
      </c>
      <c r="H52" s="5">
        <v>0.88380000000000003</v>
      </c>
      <c r="I52" s="5">
        <v>0.27800000000000002</v>
      </c>
      <c r="J52" s="5">
        <v>0.80049999999999999</v>
      </c>
      <c r="K52" s="5">
        <v>3.1199999999999999E-2</v>
      </c>
      <c r="L52" s="4">
        <v>0.73640000000000005</v>
      </c>
      <c r="M52" s="4">
        <v>0.91969999999999996</v>
      </c>
      <c r="N52" s="4">
        <v>0.27129999999999999</v>
      </c>
      <c r="O52" s="4">
        <v>0.76070000000000004</v>
      </c>
      <c r="P52" s="4">
        <v>2.0299999999999999E-2</v>
      </c>
      <c r="Q52" s="5">
        <v>0.75829999999999997</v>
      </c>
      <c r="R52" s="5">
        <v>0.97519999999999996</v>
      </c>
      <c r="S52" s="5">
        <v>0.251</v>
      </c>
      <c r="T52" s="5">
        <v>0.71889999999999998</v>
      </c>
      <c r="U52" s="5">
        <v>1.12E-2</v>
      </c>
      <c r="V52" s="4">
        <v>0.8024</v>
      </c>
      <c r="W52" s="4">
        <v>1.0935999999999999</v>
      </c>
      <c r="X52" s="4">
        <v>0.18679999999999999</v>
      </c>
      <c r="Y52" s="4">
        <v>0.5958</v>
      </c>
      <c r="Z52" s="4">
        <v>5.4000000000000003E-3</v>
      </c>
      <c r="AA52" s="14">
        <v>0.70469999999999999</v>
      </c>
      <c r="AB52" s="14">
        <v>0.8448</v>
      </c>
      <c r="AC52" s="14">
        <v>0.29759999999999998</v>
      </c>
      <c r="AD52" s="14">
        <v>0.83479999999999999</v>
      </c>
      <c r="AE52" s="14">
        <v>3.49E-2</v>
      </c>
      <c r="AF52" s="4">
        <v>0.71970000000000001</v>
      </c>
      <c r="AG52" s="4">
        <v>0.87980000000000003</v>
      </c>
      <c r="AH52" s="4">
        <v>0.28610000000000002</v>
      </c>
      <c r="AI52" s="4">
        <v>0.79949999999999999</v>
      </c>
      <c r="AJ52" s="4">
        <v>2.01E-2</v>
      </c>
      <c r="AK52" s="14">
        <v>0.73709999999999998</v>
      </c>
      <c r="AL52" s="14">
        <v>0.92290000000000005</v>
      </c>
      <c r="AM52" s="14">
        <v>0.26769999999999999</v>
      </c>
      <c r="AN52" s="14">
        <v>0.75700000000000001</v>
      </c>
      <c r="AO52" s="14">
        <v>1.66E-2</v>
      </c>
      <c r="AP52" s="4">
        <v>0.75629999999999997</v>
      </c>
      <c r="AQ52" s="4">
        <v>0.97350000000000003</v>
      </c>
      <c r="AR52" s="4">
        <v>0.24940000000000001</v>
      </c>
      <c r="AS52" s="4">
        <v>0.71970000000000001</v>
      </c>
      <c r="AT52" s="4">
        <v>1.06E-2</v>
      </c>
      <c r="AU52" s="14">
        <v>0.80359999999999998</v>
      </c>
      <c r="AV52" s="14">
        <v>1.0983000000000001</v>
      </c>
      <c r="AW52" s="14">
        <v>0.18640000000000001</v>
      </c>
      <c r="AX52" s="14">
        <v>0.59540000000000004</v>
      </c>
      <c r="AY52" s="14">
        <v>3.8E-3</v>
      </c>
      <c r="AZ52" s="4">
        <v>0.70799999999999996</v>
      </c>
      <c r="BA52" s="4">
        <v>0.8548</v>
      </c>
      <c r="BB52" s="4">
        <v>0.29239999999999999</v>
      </c>
      <c r="BC52" s="4">
        <v>0.83299999999999996</v>
      </c>
      <c r="BD52" s="4">
        <v>2.9100000000000001E-2</v>
      </c>
      <c r="BE52" s="5">
        <v>0.71940000000000004</v>
      </c>
      <c r="BF52" s="5">
        <v>0.88</v>
      </c>
      <c r="BG52" s="5">
        <v>0.28120000000000001</v>
      </c>
      <c r="BH52" s="5">
        <v>0.8004</v>
      </c>
      <c r="BI52" s="5">
        <v>1.89E-2</v>
      </c>
      <c r="BJ52" s="4">
        <v>0.73770000000000002</v>
      </c>
      <c r="BK52" s="4">
        <v>0.92410000000000003</v>
      </c>
      <c r="BL52" s="4">
        <v>0.26650000000000001</v>
      </c>
      <c r="BM52" s="4">
        <v>0.75980000000000003</v>
      </c>
      <c r="BN52" s="4">
        <v>1.37E-2</v>
      </c>
      <c r="BO52" s="5">
        <v>0.75760000000000005</v>
      </c>
      <c r="BP52" s="5">
        <v>0.97809999999999997</v>
      </c>
      <c r="BQ52" s="5">
        <v>0.25219999999999998</v>
      </c>
      <c r="BR52" s="5">
        <v>0.71730000000000005</v>
      </c>
      <c r="BS52" s="5">
        <v>1.1299999999999999E-2</v>
      </c>
      <c r="BT52" s="4">
        <v>0.80320000000000003</v>
      </c>
      <c r="BU52" s="4">
        <v>1.0958000000000001</v>
      </c>
      <c r="BV52" s="4">
        <v>0.1943</v>
      </c>
      <c r="BW52" s="4">
        <v>0.59489999999999998</v>
      </c>
      <c r="BX52" s="4">
        <v>5.0000000000000001E-3</v>
      </c>
      <c r="BY52" s="5">
        <v>0.70579999999999998</v>
      </c>
      <c r="BZ52" s="5">
        <v>0.84660000000000002</v>
      </c>
      <c r="CA52" s="5">
        <v>0.29780000000000001</v>
      </c>
      <c r="CB52" s="5">
        <v>0.83350000000000002</v>
      </c>
      <c r="CC52" s="5">
        <v>1.5900000000000001E-2</v>
      </c>
      <c r="CD52" s="4">
        <v>0.72089999999999999</v>
      </c>
      <c r="CE52" s="4">
        <v>0.88129999999999997</v>
      </c>
      <c r="CF52" s="4">
        <v>0.28170000000000001</v>
      </c>
      <c r="CG52" s="4">
        <v>0.80089999999999995</v>
      </c>
      <c r="CH52" s="4">
        <v>1.2E-2</v>
      </c>
      <c r="CI52" s="5">
        <v>0.73740000000000006</v>
      </c>
      <c r="CJ52" s="5">
        <v>0.92410000000000003</v>
      </c>
      <c r="CK52" s="5">
        <v>0.26569999999999999</v>
      </c>
      <c r="CL52" s="5">
        <v>0.75939999999999996</v>
      </c>
      <c r="CM52" s="5">
        <v>1.0800000000000001E-2</v>
      </c>
      <c r="CN52" s="4">
        <v>0.75980000000000003</v>
      </c>
      <c r="CO52" s="4">
        <v>0.98199999999999998</v>
      </c>
      <c r="CP52" s="4">
        <v>0.25159999999999999</v>
      </c>
      <c r="CQ52" s="4">
        <v>0.71750000000000003</v>
      </c>
      <c r="CR52" s="4">
        <v>5.5999999999999999E-3</v>
      </c>
      <c r="CS52" s="5">
        <v>0.80230000000000001</v>
      </c>
      <c r="CT52" s="5">
        <v>1.0924</v>
      </c>
      <c r="CU52" s="5">
        <v>0.18729999999999999</v>
      </c>
      <c r="CV52" s="5">
        <v>0.59540000000000004</v>
      </c>
      <c r="CW52" s="5">
        <v>2.3E-3</v>
      </c>
      <c r="CX52" s="4">
        <v>0.70720000000000005</v>
      </c>
      <c r="CY52" s="4">
        <v>0.85029999999999994</v>
      </c>
      <c r="CZ52" s="4">
        <v>0.29339999999999999</v>
      </c>
      <c r="DA52" s="4">
        <v>0.83260000000000001</v>
      </c>
      <c r="DB52" s="4">
        <v>1.6299999999999999E-2</v>
      </c>
      <c r="DC52" s="16"/>
      <c r="DD52" s="16"/>
      <c r="DE52" s="16"/>
      <c r="DF52" s="16"/>
      <c r="DG52" s="16"/>
      <c r="DH52" s="4">
        <v>0.7369</v>
      </c>
      <c r="DI52" s="4">
        <v>0.9224</v>
      </c>
      <c r="DJ52" s="4">
        <v>0.26939999999999997</v>
      </c>
      <c r="DK52" s="4">
        <v>0.75849999999999995</v>
      </c>
      <c r="DL52" s="4">
        <v>8.3999999999999995E-3</v>
      </c>
      <c r="DM52" s="16"/>
      <c r="DN52" s="16"/>
      <c r="DO52" s="16"/>
      <c r="DP52" s="16"/>
      <c r="DQ52" s="16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0.73699999999999999</v>
      </c>
      <c r="EH52" s="5">
        <v>0.92249999999999999</v>
      </c>
      <c r="EI52" s="5">
        <v>0.26800000000000002</v>
      </c>
      <c r="EJ52" s="5">
        <v>0.75900000000000001</v>
      </c>
      <c r="EK52" s="5">
        <v>1.1900000000000001E-2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0.74250869565217392</v>
      </c>
      <c r="EW52" s="4">
        <f t="shared" si="1"/>
        <v>0.93870434782608714</v>
      </c>
      <c r="EX52" s="4">
        <f t="shared" si="2"/>
        <v>0.25914347826086948</v>
      </c>
      <c r="EY52" s="4">
        <f t="shared" si="3"/>
        <v>0.74699565217391295</v>
      </c>
      <c r="EZ52" s="4">
        <f t="shared" si="4"/>
        <v>1.5086956521739131E-2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k=10, r=0.1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k=5, r=0.1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k=20, r=0.1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k=5, r=0.1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k=20, r=0.9</v>
      </c>
    </row>
    <row r="53" spans="1:16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0.6905</v>
      </c>
      <c r="H53" s="5">
        <v>0.82509999999999994</v>
      </c>
      <c r="I53" s="5">
        <v>0.31830000000000003</v>
      </c>
      <c r="J53" s="5">
        <v>0.94389999999999996</v>
      </c>
      <c r="K53" s="5">
        <v>4.1000000000000002E-2</v>
      </c>
      <c r="L53" s="4">
        <v>0.70509999999999995</v>
      </c>
      <c r="M53" s="4">
        <v>0.85729999999999995</v>
      </c>
      <c r="N53" s="4">
        <v>0.30640000000000001</v>
      </c>
      <c r="O53" s="4">
        <v>0.91990000000000005</v>
      </c>
      <c r="P53" s="4">
        <v>2.0400000000000001E-2</v>
      </c>
      <c r="Q53" s="5">
        <v>0.73529999999999995</v>
      </c>
      <c r="R53" s="5">
        <v>0.92730000000000001</v>
      </c>
      <c r="S53" s="5">
        <v>0.26379999999999998</v>
      </c>
      <c r="T53" s="5">
        <v>0.86919999999999997</v>
      </c>
      <c r="U53" s="5">
        <v>1.3299999999999999E-2</v>
      </c>
      <c r="V53" s="4">
        <v>0.80610000000000004</v>
      </c>
      <c r="W53" s="4">
        <v>1.1055999999999999</v>
      </c>
      <c r="X53" s="4">
        <v>0.18529999999999999</v>
      </c>
      <c r="Y53" s="4">
        <v>0.63439999999999996</v>
      </c>
      <c r="Z53" s="4">
        <v>6.0000000000000001E-3</v>
      </c>
      <c r="AA53" s="14">
        <v>0.67749999999999999</v>
      </c>
      <c r="AB53" s="14">
        <v>0.79849999999999999</v>
      </c>
      <c r="AC53" s="14">
        <v>0.34139999999999998</v>
      </c>
      <c r="AD53" s="14">
        <v>0.95569999999999999</v>
      </c>
      <c r="AE53" s="14">
        <v>2.9899999999999999E-2</v>
      </c>
      <c r="AF53" s="4">
        <v>0.68830000000000002</v>
      </c>
      <c r="AG53" s="4">
        <v>0.81869999999999998</v>
      </c>
      <c r="AH53" s="4">
        <v>0.32629999999999998</v>
      </c>
      <c r="AI53" s="4">
        <v>0.94259999999999999</v>
      </c>
      <c r="AJ53" s="4">
        <v>2.3400000000000001E-2</v>
      </c>
      <c r="AK53" s="14">
        <v>0.70579999999999998</v>
      </c>
      <c r="AL53" s="14">
        <v>0.86019999999999996</v>
      </c>
      <c r="AM53" s="14">
        <v>0.29970000000000002</v>
      </c>
      <c r="AN53" s="14">
        <v>0.92100000000000004</v>
      </c>
      <c r="AO53" s="14">
        <v>1.5900000000000001E-2</v>
      </c>
      <c r="AP53" s="4">
        <v>0.73519999999999996</v>
      </c>
      <c r="AQ53" s="4">
        <v>0.92610000000000003</v>
      </c>
      <c r="AR53" s="4">
        <v>0.26619999999999999</v>
      </c>
      <c r="AS53" s="4">
        <v>0.86829999999999996</v>
      </c>
      <c r="AT53" s="4">
        <v>9.2999999999999992E-3</v>
      </c>
      <c r="AU53" s="14">
        <v>0.80610000000000004</v>
      </c>
      <c r="AV53" s="14">
        <v>1.1049</v>
      </c>
      <c r="AW53" s="14">
        <v>0.18429999999999999</v>
      </c>
      <c r="AX53" s="14">
        <v>0.63539999999999996</v>
      </c>
      <c r="AY53" s="14">
        <v>4.4999999999999997E-3</v>
      </c>
      <c r="AZ53" s="4">
        <v>0.67889999999999995</v>
      </c>
      <c r="BA53" s="4">
        <v>0.8</v>
      </c>
      <c r="BB53" s="4">
        <v>0.32769999999999999</v>
      </c>
      <c r="BC53" s="4">
        <v>0.95499999999999996</v>
      </c>
      <c r="BD53" s="4">
        <v>2.7300000000000001E-2</v>
      </c>
      <c r="BE53" s="5">
        <v>0.68889999999999996</v>
      </c>
      <c r="BF53" s="5">
        <v>0.82210000000000005</v>
      </c>
      <c r="BG53" s="5">
        <v>0.32169999999999999</v>
      </c>
      <c r="BH53" s="5">
        <v>0.94369999999999998</v>
      </c>
      <c r="BI53" s="5">
        <v>1.8700000000000001E-2</v>
      </c>
      <c r="BJ53" s="4">
        <v>0.70630000000000004</v>
      </c>
      <c r="BK53" s="4">
        <v>0.86070000000000002</v>
      </c>
      <c r="BL53" s="4">
        <v>0.30080000000000001</v>
      </c>
      <c r="BM53" s="4">
        <v>0.92090000000000005</v>
      </c>
      <c r="BN53" s="4">
        <v>1.3899999999999999E-2</v>
      </c>
      <c r="BO53" s="5">
        <v>0.73770000000000002</v>
      </c>
      <c r="BP53" s="5">
        <v>0.93469999999999998</v>
      </c>
      <c r="BQ53" s="5">
        <v>0.26700000000000002</v>
      </c>
      <c r="BR53" s="5">
        <v>0.86829999999999996</v>
      </c>
      <c r="BS53" s="5">
        <v>1.1299999999999999E-2</v>
      </c>
      <c r="BT53" s="4">
        <v>0.80449999999999999</v>
      </c>
      <c r="BU53" s="4">
        <v>1.1002000000000001</v>
      </c>
      <c r="BV53" s="4">
        <v>0.19309999999999999</v>
      </c>
      <c r="BW53" s="4">
        <v>0.63529999999999998</v>
      </c>
      <c r="BX53" s="4">
        <v>5.5999999999999999E-3</v>
      </c>
      <c r="BY53" s="5">
        <v>0.67710000000000004</v>
      </c>
      <c r="BZ53" s="5">
        <v>0.79690000000000005</v>
      </c>
      <c r="CA53" s="5">
        <v>0.33579999999999999</v>
      </c>
      <c r="CB53" s="5">
        <v>0.95520000000000005</v>
      </c>
      <c r="CC53" s="5">
        <v>1.6899999999999998E-2</v>
      </c>
      <c r="CD53" s="4">
        <v>0.68920000000000003</v>
      </c>
      <c r="CE53" s="4">
        <v>0.82279999999999998</v>
      </c>
      <c r="CF53" s="4">
        <v>0.32269999999999999</v>
      </c>
      <c r="CG53" s="4">
        <v>0.94320000000000004</v>
      </c>
      <c r="CH53" s="4">
        <v>1.24E-2</v>
      </c>
      <c r="CI53" s="5">
        <v>0.70589999999999997</v>
      </c>
      <c r="CJ53" s="5">
        <v>0.85950000000000004</v>
      </c>
      <c r="CK53" s="5">
        <v>0.29920000000000002</v>
      </c>
      <c r="CL53" s="5">
        <v>0.92149999999999999</v>
      </c>
      <c r="CM53" s="5">
        <v>1.12E-2</v>
      </c>
      <c r="CN53" s="4">
        <v>0.73619999999999997</v>
      </c>
      <c r="CO53" s="4">
        <v>0.93079999999999996</v>
      </c>
      <c r="CP53" s="4">
        <v>0.26860000000000001</v>
      </c>
      <c r="CQ53" s="4">
        <v>0.86819999999999997</v>
      </c>
      <c r="CR53" s="4">
        <v>5.7999999999999996E-3</v>
      </c>
      <c r="CS53" s="5">
        <v>0.80410000000000004</v>
      </c>
      <c r="CT53" s="5">
        <v>1.099</v>
      </c>
      <c r="CU53" s="5">
        <v>0.18679999999999999</v>
      </c>
      <c r="CV53" s="5">
        <v>0.63549999999999995</v>
      </c>
      <c r="CW53" s="5">
        <v>2.3999999999999998E-3</v>
      </c>
      <c r="CX53" s="4">
        <v>0.67979999999999996</v>
      </c>
      <c r="CY53" s="4">
        <v>0.80200000000000005</v>
      </c>
      <c r="CZ53" s="4">
        <v>0.3347</v>
      </c>
      <c r="DA53" s="4">
        <v>0.9546</v>
      </c>
      <c r="DB53" s="4">
        <v>1.9300000000000001E-2</v>
      </c>
      <c r="DC53" s="16"/>
      <c r="DD53" s="16"/>
      <c r="DE53" s="16"/>
      <c r="DF53" s="16"/>
      <c r="DG53" s="16"/>
      <c r="DH53" s="4">
        <v>0.70489999999999997</v>
      </c>
      <c r="DI53" s="4">
        <v>0.85740000000000005</v>
      </c>
      <c r="DJ53" s="4">
        <v>0.30380000000000001</v>
      </c>
      <c r="DK53" s="4">
        <v>0.92059999999999997</v>
      </c>
      <c r="DL53" s="4">
        <v>8.6999999999999994E-3</v>
      </c>
      <c r="DM53" s="16"/>
      <c r="DN53" s="16"/>
      <c r="DO53" s="16"/>
      <c r="DP53" s="16"/>
      <c r="DQ53" s="16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0.720090909090909</v>
      </c>
      <c r="EW53" s="4">
        <f t="shared" si="1"/>
        <v>0.89572272727272739</v>
      </c>
      <c r="EX53" s="4">
        <f t="shared" si="2"/>
        <v>0.28488181818181818</v>
      </c>
      <c r="EY53" s="4">
        <f t="shared" si="3"/>
        <v>0.87130454545454539</v>
      </c>
      <c r="EZ53" s="4">
        <f t="shared" si="4"/>
        <v>1.5868181818181816E-2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k=20, r=0.1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r=0.1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k=10, r=0.1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r=0.1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k=20, r=0.9</v>
      </c>
    </row>
    <row r="54" spans="1:16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0.7994</v>
      </c>
      <c r="H54" s="5">
        <v>1.0882000000000001</v>
      </c>
      <c r="I54" s="5">
        <v>0.20569999999999999</v>
      </c>
      <c r="J54" s="5">
        <v>0.46100000000000002</v>
      </c>
      <c r="K54" s="5">
        <v>3.2000000000000001E-2</v>
      </c>
      <c r="L54" s="4">
        <v>0.80910000000000004</v>
      </c>
      <c r="M54" s="4">
        <v>1.1142000000000001</v>
      </c>
      <c r="N54" s="4">
        <v>0.21329999999999999</v>
      </c>
      <c r="O54" s="4">
        <v>0.46970000000000001</v>
      </c>
      <c r="P54" s="4">
        <v>2.2499999999999999E-2</v>
      </c>
      <c r="Q54" s="5">
        <v>0.81110000000000004</v>
      </c>
      <c r="R54" s="5">
        <v>1.1206</v>
      </c>
      <c r="S54" s="5">
        <v>0.20830000000000001</v>
      </c>
      <c r="T54" s="5">
        <v>0.52490000000000003</v>
      </c>
      <c r="U54" s="5">
        <v>1.49E-2</v>
      </c>
      <c r="V54" s="4">
        <v>0.82199999999999995</v>
      </c>
      <c r="W54" s="4">
        <v>1.1466000000000001</v>
      </c>
      <c r="X54" s="4">
        <v>0.17910000000000001</v>
      </c>
      <c r="Y54" s="4">
        <v>0.54630000000000001</v>
      </c>
      <c r="Z54" s="4">
        <v>8.9999999999999993E-3</v>
      </c>
      <c r="AA54" s="14">
        <v>0.78839999999999999</v>
      </c>
      <c r="AB54" s="14">
        <v>1.0642</v>
      </c>
      <c r="AC54" s="14">
        <v>0.2321</v>
      </c>
      <c r="AD54" s="14">
        <v>0.45050000000000001</v>
      </c>
      <c r="AE54" s="14">
        <v>3.9300000000000002E-2</v>
      </c>
      <c r="AF54" s="4">
        <v>0.79890000000000005</v>
      </c>
      <c r="AG54" s="4">
        <v>1.0831</v>
      </c>
      <c r="AH54" s="4">
        <v>0.217</v>
      </c>
      <c r="AI54" s="4">
        <v>0.45679999999999998</v>
      </c>
      <c r="AJ54" s="4">
        <v>2.7400000000000001E-2</v>
      </c>
      <c r="AK54" s="14">
        <v>0.80830000000000002</v>
      </c>
      <c r="AL54" s="14">
        <v>1.1115999999999999</v>
      </c>
      <c r="AM54" s="14">
        <v>0.2097</v>
      </c>
      <c r="AN54" s="14">
        <v>0.47389999999999999</v>
      </c>
      <c r="AO54" s="14">
        <v>2.1899999999999999E-2</v>
      </c>
      <c r="AP54" s="4">
        <v>0.81079999999999997</v>
      </c>
      <c r="AQ54" s="4">
        <v>1.1204000000000001</v>
      </c>
      <c r="AR54" s="4">
        <v>0.21079999999999999</v>
      </c>
      <c r="AS54" s="4">
        <v>0.51910000000000001</v>
      </c>
      <c r="AT54" s="4">
        <v>1.21E-2</v>
      </c>
      <c r="AU54" s="14">
        <v>0.82310000000000005</v>
      </c>
      <c r="AV54" s="14">
        <v>1.1498999999999999</v>
      </c>
      <c r="AW54" s="14">
        <v>0.1792</v>
      </c>
      <c r="AX54" s="14">
        <v>0.54710000000000003</v>
      </c>
      <c r="AY54" s="14">
        <v>5.0000000000000001E-3</v>
      </c>
      <c r="AZ54" s="4">
        <v>0.78949999999999998</v>
      </c>
      <c r="BA54" s="4">
        <v>1.0629</v>
      </c>
      <c r="BB54" s="4">
        <v>0.2213</v>
      </c>
      <c r="BC54" s="4">
        <v>0.45040000000000002</v>
      </c>
      <c r="BD54" s="4">
        <v>3.1699999999999999E-2</v>
      </c>
      <c r="BE54" s="5">
        <v>0.80030000000000001</v>
      </c>
      <c r="BF54" s="5">
        <v>1.0874999999999999</v>
      </c>
      <c r="BG54" s="5">
        <v>0.21290000000000001</v>
      </c>
      <c r="BH54" s="5">
        <v>0.45639999999999997</v>
      </c>
      <c r="BI54" s="5">
        <v>2.23E-2</v>
      </c>
      <c r="BJ54" s="4">
        <v>0.80769999999999997</v>
      </c>
      <c r="BK54" s="4">
        <v>1.1114999999999999</v>
      </c>
      <c r="BL54" s="4">
        <v>0.2092</v>
      </c>
      <c r="BM54" s="4">
        <v>0.47439999999999999</v>
      </c>
      <c r="BN54" s="4">
        <v>1.5800000000000002E-2</v>
      </c>
      <c r="BO54" s="5">
        <v>0.80969999999999998</v>
      </c>
      <c r="BP54" s="5">
        <v>1.1183000000000001</v>
      </c>
      <c r="BQ54" s="5">
        <v>0.21490000000000001</v>
      </c>
      <c r="BR54" s="5">
        <v>0.52010000000000001</v>
      </c>
      <c r="BS54" s="5">
        <v>1.17E-2</v>
      </c>
      <c r="BT54" s="4">
        <v>0.8206</v>
      </c>
      <c r="BU54" s="4">
        <v>1.1436999999999999</v>
      </c>
      <c r="BV54" s="4">
        <v>0.1862</v>
      </c>
      <c r="BW54" s="4">
        <v>0.54449999999999998</v>
      </c>
      <c r="BX54" s="4">
        <v>6.1000000000000004E-3</v>
      </c>
      <c r="BY54" s="5">
        <v>0.78790000000000004</v>
      </c>
      <c r="BZ54" s="5">
        <v>1.0617000000000001</v>
      </c>
      <c r="CA54" s="5">
        <v>0.2213</v>
      </c>
      <c r="CB54" s="5">
        <v>0.4501</v>
      </c>
      <c r="CC54" s="5">
        <v>1.9800000000000002E-2</v>
      </c>
      <c r="CD54" s="4">
        <v>0.80030000000000001</v>
      </c>
      <c r="CE54" s="4">
        <v>1.0906</v>
      </c>
      <c r="CF54" s="4">
        <v>0.20960000000000001</v>
      </c>
      <c r="CG54" s="4">
        <v>0.4592</v>
      </c>
      <c r="CH54" s="4">
        <v>1.47E-2</v>
      </c>
      <c r="CI54" s="5">
        <v>0.80830000000000002</v>
      </c>
      <c r="CJ54" s="5">
        <v>1.1153999999999999</v>
      </c>
      <c r="CK54" s="5">
        <v>0.20569999999999999</v>
      </c>
      <c r="CL54" s="5">
        <v>0.47070000000000001</v>
      </c>
      <c r="CM54" s="5">
        <v>1.26E-2</v>
      </c>
      <c r="CN54" s="4">
        <v>0.80989999999999995</v>
      </c>
      <c r="CO54" s="4">
        <v>1.1178999999999999</v>
      </c>
      <c r="CP54" s="4">
        <v>0.2142</v>
      </c>
      <c r="CQ54" s="4">
        <v>0.52090000000000003</v>
      </c>
      <c r="CR54" s="4">
        <v>7.1000000000000004E-3</v>
      </c>
      <c r="CS54" s="5">
        <v>0.81930000000000003</v>
      </c>
      <c r="CT54" s="5">
        <v>1.1389</v>
      </c>
      <c r="CU54" s="5">
        <v>0.18099999999999999</v>
      </c>
      <c r="CV54" s="5">
        <v>0.54659999999999997</v>
      </c>
      <c r="CW54" s="5">
        <v>3.0000000000000001E-3</v>
      </c>
      <c r="CX54" s="4">
        <v>0.79139999999999999</v>
      </c>
      <c r="CY54" s="4">
        <v>1.0682</v>
      </c>
      <c r="CZ54" s="4">
        <v>0.21659999999999999</v>
      </c>
      <c r="DA54" s="4">
        <v>0.45319999999999999</v>
      </c>
      <c r="DB54" s="4">
        <v>2.2200000000000001E-2</v>
      </c>
      <c r="DC54" s="16"/>
      <c r="DD54" s="16"/>
      <c r="DE54" s="16"/>
      <c r="DF54" s="16"/>
      <c r="DG54" s="16"/>
      <c r="DH54" s="4">
        <v>0.8075</v>
      </c>
      <c r="DI54" s="4">
        <v>1.1094999999999999</v>
      </c>
      <c r="DJ54" s="4">
        <v>0.2122</v>
      </c>
      <c r="DK54" s="4">
        <v>0.47510000000000002</v>
      </c>
      <c r="DL54" s="4">
        <v>1.03E-2</v>
      </c>
      <c r="DM54" s="16"/>
      <c r="DN54" s="16"/>
      <c r="DO54" s="16"/>
      <c r="DP54" s="16"/>
      <c r="DQ54" s="16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0.80488181818181836</v>
      </c>
      <c r="EW54" s="4">
        <f t="shared" si="1"/>
        <v>1.1032727272727274</v>
      </c>
      <c r="EX54" s="4">
        <f t="shared" si="2"/>
        <v>0.20709999999999998</v>
      </c>
      <c r="EY54" s="4">
        <f t="shared" si="3"/>
        <v>0.48732727272727278</v>
      </c>
      <c r="EZ54" s="4">
        <f t="shared" si="4"/>
        <v>1.8199999999999997E-2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r=0.1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r=0.1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k=10, r=0.1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k=10, r=0.9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k=20, r=0.9</v>
      </c>
    </row>
    <row r="55" spans="1:16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0.70089999999999997</v>
      </c>
      <c r="H55" s="5">
        <v>0.83660000000000001</v>
      </c>
      <c r="I55" s="5">
        <v>0.15920000000000001</v>
      </c>
      <c r="J55" s="5">
        <v>0.90259999999999996</v>
      </c>
      <c r="K55" s="5">
        <v>5.9071999999999996</v>
      </c>
      <c r="L55" s="4">
        <v>0.71199999999999997</v>
      </c>
      <c r="M55" s="4">
        <v>0.86070000000000002</v>
      </c>
      <c r="N55" s="4">
        <v>0.12720000000000001</v>
      </c>
      <c r="O55" s="4">
        <v>0.87390000000000001</v>
      </c>
      <c r="P55" s="4">
        <v>2.9447000000000001</v>
      </c>
      <c r="Q55" s="5">
        <v>0.72699999999999998</v>
      </c>
      <c r="R55" s="5">
        <v>0.89600000000000002</v>
      </c>
      <c r="S55" s="5">
        <v>0.10009999999999999</v>
      </c>
      <c r="T55" s="5">
        <v>0.82820000000000005</v>
      </c>
      <c r="U55" s="5">
        <v>2.6802000000000001</v>
      </c>
      <c r="V55" s="4">
        <v>0.7712</v>
      </c>
      <c r="W55" s="4">
        <v>1.0105999999999999</v>
      </c>
      <c r="X55" s="4">
        <v>5.2400000000000002E-2</v>
      </c>
      <c r="Y55" s="4">
        <v>0.65449999999999997</v>
      </c>
      <c r="Z55" s="4">
        <v>1.5726</v>
      </c>
      <c r="AA55" s="14">
        <v>0.69210000000000005</v>
      </c>
      <c r="AB55" s="14">
        <v>0.81659999999999999</v>
      </c>
      <c r="AC55" s="14">
        <v>0.23150000000000001</v>
      </c>
      <c r="AD55" s="14">
        <v>0.91720000000000002</v>
      </c>
      <c r="AE55" s="14">
        <v>5.3638000000000003</v>
      </c>
      <c r="AF55" s="4">
        <v>0.7</v>
      </c>
      <c r="AG55" s="4">
        <v>0.83540000000000003</v>
      </c>
      <c r="AH55" s="4">
        <v>0.1633</v>
      </c>
      <c r="AI55" s="4">
        <v>0.90090000000000003</v>
      </c>
      <c r="AJ55" s="4">
        <v>2.7867999999999999</v>
      </c>
      <c r="AK55" s="14">
        <v>0.71030000000000004</v>
      </c>
      <c r="AL55" s="14">
        <v>0.8599</v>
      </c>
      <c r="AM55" s="14">
        <v>0.13020000000000001</v>
      </c>
      <c r="AN55" s="14">
        <v>0.876</v>
      </c>
      <c r="AO55" s="14">
        <v>2.2593000000000001</v>
      </c>
      <c r="AP55" s="4">
        <v>0.72799999999999998</v>
      </c>
      <c r="AQ55" s="4">
        <v>0.89959999999999996</v>
      </c>
      <c r="AR55" s="4">
        <v>9.4700000000000006E-2</v>
      </c>
      <c r="AS55" s="4">
        <v>0.82709999999999995</v>
      </c>
      <c r="AT55" s="4">
        <v>1.7916000000000001</v>
      </c>
      <c r="AU55" s="14">
        <v>0.77249999999999996</v>
      </c>
      <c r="AV55" s="14">
        <v>1.0145</v>
      </c>
      <c r="AW55" s="14">
        <v>4.65E-2</v>
      </c>
      <c r="AX55" s="14">
        <v>0.64659999999999995</v>
      </c>
      <c r="AY55" s="14">
        <v>0.94450000000000001</v>
      </c>
      <c r="AZ55" s="4">
        <v>0.69379999999999997</v>
      </c>
      <c r="BA55" s="4">
        <v>0.82299999999999995</v>
      </c>
      <c r="BB55" s="4">
        <v>0.22270000000000001</v>
      </c>
      <c r="BC55" s="4">
        <v>0.91679999999999995</v>
      </c>
      <c r="BD55" s="4">
        <v>4.2769000000000004</v>
      </c>
      <c r="BE55" s="5">
        <v>0.69979999999999998</v>
      </c>
      <c r="BF55" s="5">
        <v>0.83520000000000005</v>
      </c>
      <c r="BG55" s="5">
        <v>0.1641</v>
      </c>
      <c r="BH55" s="5">
        <v>0.90129999999999999</v>
      </c>
      <c r="BI55" s="5">
        <v>2.8380999999999998</v>
      </c>
      <c r="BJ55" s="4">
        <v>0.71189999999999998</v>
      </c>
      <c r="BK55" s="4">
        <v>0.86350000000000005</v>
      </c>
      <c r="BL55" s="4">
        <v>0.12959999999999999</v>
      </c>
      <c r="BM55" s="4">
        <v>0.87609999999999999</v>
      </c>
      <c r="BN55" s="4">
        <v>2.1703999999999999</v>
      </c>
      <c r="BO55" s="5">
        <v>0.7298</v>
      </c>
      <c r="BP55" s="5">
        <v>0.90459999999999996</v>
      </c>
      <c r="BQ55" s="5">
        <v>9.6199999999999994E-2</v>
      </c>
      <c r="BR55" s="5">
        <v>0.82789999999999997</v>
      </c>
      <c r="BS55" s="5">
        <v>2.0611000000000002</v>
      </c>
      <c r="BT55" s="4">
        <v>0.77070000000000005</v>
      </c>
      <c r="BU55" s="4">
        <v>1.0095000000000001</v>
      </c>
      <c r="BV55" s="4">
        <v>5.1200000000000002E-2</v>
      </c>
      <c r="BW55" s="4">
        <v>0.65480000000000005</v>
      </c>
      <c r="BX55" s="4">
        <v>1.0166999999999999</v>
      </c>
      <c r="BY55" s="5">
        <v>0.69140000000000001</v>
      </c>
      <c r="BZ55" s="5">
        <v>0.81810000000000005</v>
      </c>
      <c r="CA55" s="5">
        <v>0.23269999999999999</v>
      </c>
      <c r="CB55" s="5">
        <v>0.91710000000000003</v>
      </c>
      <c r="CC55" s="5">
        <v>2.3654000000000002</v>
      </c>
      <c r="CD55" s="4">
        <v>0.70240000000000002</v>
      </c>
      <c r="CE55" s="4">
        <v>0.84279999999999999</v>
      </c>
      <c r="CF55" s="4">
        <v>0.1666</v>
      </c>
      <c r="CG55" s="4">
        <v>0.90159999999999996</v>
      </c>
      <c r="CH55" s="4">
        <v>2.0992999999999999</v>
      </c>
      <c r="CI55" s="5">
        <v>0.71109999999999995</v>
      </c>
      <c r="CJ55" s="5">
        <v>0.86080000000000001</v>
      </c>
      <c r="CK55" s="5">
        <v>0.12809999999999999</v>
      </c>
      <c r="CL55" s="5">
        <v>0.87860000000000005</v>
      </c>
      <c r="CM55" s="5">
        <v>1.8879999999999999</v>
      </c>
      <c r="CN55" s="4">
        <v>0.72909999999999997</v>
      </c>
      <c r="CO55" s="4">
        <v>0.90349999999999997</v>
      </c>
      <c r="CP55" s="4">
        <v>9.8699999999999996E-2</v>
      </c>
      <c r="CQ55" s="4">
        <v>0.82820000000000005</v>
      </c>
      <c r="CR55" s="4">
        <v>1.6052999999999999</v>
      </c>
      <c r="CS55" s="5">
        <v>0.77100000000000002</v>
      </c>
      <c r="CT55" s="5">
        <v>1.0125</v>
      </c>
      <c r="CU55" s="5">
        <v>4.6899999999999997E-2</v>
      </c>
      <c r="CV55" s="5">
        <v>0.64759999999999995</v>
      </c>
      <c r="CW55" s="5">
        <v>0.78469999999999995</v>
      </c>
      <c r="CX55" s="4">
        <v>0.69399999999999995</v>
      </c>
      <c r="CY55" s="4">
        <v>0.8216</v>
      </c>
      <c r="CZ55" s="4">
        <v>0.22919999999999999</v>
      </c>
      <c r="DA55" s="4">
        <v>0.91600000000000004</v>
      </c>
      <c r="DB55" s="4">
        <v>2.5274000000000001</v>
      </c>
      <c r="DC55" s="5">
        <v>0.69950000000000001</v>
      </c>
      <c r="DD55" s="5">
        <v>0.83420000000000005</v>
      </c>
      <c r="DE55" s="5">
        <v>0.16719999999999999</v>
      </c>
      <c r="DF55" s="5">
        <v>0.90100000000000002</v>
      </c>
      <c r="DG55" s="5">
        <v>1.9831000000000001</v>
      </c>
      <c r="DH55" s="4">
        <v>0.71060000000000001</v>
      </c>
      <c r="DI55" s="4">
        <v>0.86</v>
      </c>
      <c r="DJ55" s="4">
        <v>0.1308</v>
      </c>
      <c r="DK55" s="4">
        <v>0.87619999999999998</v>
      </c>
      <c r="DL55" s="4">
        <v>1.7778</v>
      </c>
      <c r="DM55" s="5">
        <v>0.72919999999999996</v>
      </c>
      <c r="DN55" s="5">
        <v>0.90329999999999999</v>
      </c>
      <c r="DO55" s="5">
        <v>9.7100000000000006E-2</v>
      </c>
      <c r="DP55" s="5">
        <v>0.82840000000000003</v>
      </c>
      <c r="DQ55" s="5">
        <v>1.5536000000000001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0.71881666666666666</v>
      </c>
      <c r="EW55" s="4">
        <f t="shared" si="1"/>
        <v>0.88078749999999995</v>
      </c>
      <c r="EX55" s="4">
        <f t="shared" si="2"/>
        <v>0.13705416666666664</v>
      </c>
      <c r="EY55" s="4">
        <f t="shared" si="3"/>
        <v>0.84230416666666663</v>
      </c>
      <c r="EZ55" s="4">
        <f t="shared" si="4"/>
        <v>2.5030750000000004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k=20, r=0.1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k=5, r=0.1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k=20, r=0.1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k=10, r=0.1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k=20, r=0.9</v>
      </c>
    </row>
    <row r="56" spans="1:16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0.68489999999999995</v>
      </c>
      <c r="H56" s="5">
        <v>0.80479999999999996</v>
      </c>
      <c r="I56" s="5">
        <v>0.2979</v>
      </c>
      <c r="J56" s="5">
        <v>0.89119999999999999</v>
      </c>
      <c r="K56" s="5">
        <v>4.9599999999999998E-2</v>
      </c>
      <c r="L56" s="4">
        <v>0.70760000000000001</v>
      </c>
      <c r="M56" s="4">
        <v>0.85550000000000004</v>
      </c>
      <c r="N56" s="4">
        <v>0.27629999999999999</v>
      </c>
      <c r="O56" s="4">
        <v>0.83420000000000005</v>
      </c>
      <c r="P56" s="4">
        <v>3.2099999999999997E-2</v>
      </c>
      <c r="Q56" s="5">
        <v>0.75070000000000003</v>
      </c>
      <c r="R56" s="5">
        <v>0.95830000000000004</v>
      </c>
      <c r="S56" s="5">
        <v>0.24740000000000001</v>
      </c>
      <c r="T56" s="5">
        <v>0.72860000000000003</v>
      </c>
      <c r="U56" s="5">
        <v>2.29E-2</v>
      </c>
      <c r="V56" s="4">
        <v>0.80449999999999999</v>
      </c>
      <c r="W56" s="4">
        <v>1.0987</v>
      </c>
      <c r="X56" s="4">
        <v>0.18579999999999999</v>
      </c>
      <c r="Y56" s="4">
        <v>0.59060000000000001</v>
      </c>
      <c r="Z56" s="4">
        <v>1.03E-2</v>
      </c>
      <c r="AA56" s="14">
        <v>0.67049999999999998</v>
      </c>
      <c r="AB56" s="14">
        <v>0.77339999999999998</v>
      </c>
      <c r="AC56" s="14">
        <v>0.32840000000000003</v>
      </c>
      <c r="AD56" s="14">
        <v>0.92090000000000005</v>
      </c>
      <c r="AE56" s="14">
        <v>4.5900000000000003E-2</v>
      </c>
      <c r="AF56" s="4">
        <v>0.68430000000000002</v>
      </c>
      <c r="AG56" s="4">
        <v>0.80259999999999998</v>
      </c>
      <c r="AH56" s="4">
        <v>0.30480000000000002</v>
      </c>
      <c r="AI56" s="4">
        <v>0.89059999999999995</v>
      </c>
      <c r="AJ56" s="4">
        <v>3.4599999999999999E-2</v>
      </c>
      <c r="AK56" s="14">
        <v>0.70599999999999996</v>
      </c>
      <c r="AL56" s="14">
        <v>0.8538</v>
      </c>
      <c r="AM56" s="14">
        <v>0.27600000000000002</v>
      </c>
      <c r="AN56" s="14">
        <v>0.8327</v>
      </c>
      <c r="AO56" s="14">
        <v>2.7099999999999999E-2</v>
      </c>
      <c r="AP56" s="4">
        <v>0.74739999999999995</v>
      </c>
      <c r="AQ56" s="4">
        <v>0.95279999999999998</v>
      </c>
      <c r="AR56" s="4">
        <v>0.2462</v>
      </c>
      <c r="AS56" s="4">
        <v>0.72889999999999999</v>
      </c>
      <c r="AT56" s="4">
        <v>1.0800000000000001E-2</v>
      </c>
      <c r="AU56" s="14">
        <v>0.80520000000000003</v>
      </c>
      <c r="AV56" s="14">
        <v>1.1016999999999999</v>
      </c>
      <c r="AW56" s="14">
        <v>0.186</v>
      </c>
      <c r="AX56" s="14">
        <v>0.58979999999999999</v>
      </c>
      <c r="AY56" s="14">
        <v>6.7000000000000002E-3</v>
      </c>
      <c r="AZ56" s="4">
        <v>0.67269999999999996</v>
      </c>
      <c r="BA56" s="4">
        <v>0.77759999999999996</v>
      </c>
      <c r="BB56" s="4">
        <v>0.31979999999999997</v>
      </c>
      <c r="BC56" s="4">
        <v>0.92</v>
      </c>
      <c r="BD56" s="4">
        <v>4.36E-2</v>
      </c>
      <c r="BE56" s="5">
        <v>0.6835</v>
      </c>
      <c r="BF56" s="5">
        <v>0.80259999999999998</v>
      </c>
      <c r="BG56" s="5">
        <v>0.30470000000000003</v>
      </c>
      <c r="BH56" s="5">
        <v>0.89139999999999997</v>
      </c>
      <c r="BI56" s="5">
        <v>3.1399999999999997E-2</v>
      </c>
      <c r="BJ56" s="4">
        <v>0.70750000000000002</v>
      </c>
      <c r="BK56" s="4">
        <v>0.85680000000000001</v>
      </c>
      <c r="BL56" s="4">
        <v>0.27400000000000002</v>
      </c>
      <c r="BM56" s="4">
        <v>0.83379999999999999</v>
      </c>
      <c r="BN56" s="4">
        <v>2.0199999999999999E-2</v>
      </c>
      <c r="BO56" s="5">
        <v>0.74870000000000003</v>
      </c>
      <c r="BP56" s="5">
        <v>0.95669999999999999</v>
      </c>
      <c r="BQ56" s="5">
        <v>0.24970000000000001</v>
      </c>
      <c r="BR56" s="5">
        <v>0.72799999999999998</v>
      </c>
      <c r="BS56" s="5">
        <v>1.3299999999999999E-2</v>
      </c>
      <c r="BT56" s="4">
        <v>0.80369999999999997</v>
      </c>
      <c r="BU56" s="4">
        <v>1.0975999999999999</v>
      </c>
      <c r="BV56" s="4">
        <v>0.1938</v>
      </c>
      <c r="BW56" s="4">
        <v>0.58889999999999998</v>
      </c>
      <c r="BX56" s="4">
        <v>5.7999999999999996E-3</v>
      </c>
      <c r="BY56" s="5">
        <v>0.67069999999999996</v>
      </c>
      <c r="BZ56" s="5">
        <v>0.77400000000000002</v>
      </c>
      <c r="CA56" s="5">
        <v>0.32729999999999998</v>
      </c>
      <c r="CB56" s="5">
        <v>0.92149999999999999</v>
      </c>
      <c r="CC56" s="5">
        <v>2.7699999999999999E-2</v>
      </c>
      <c r="CD56" s="4">
        <v>0.68459999999999999</v>
      </c>
      <c r="CE56" s="4">
        <v>0.80400000000000005</v>
      </c>
      <c r="CF56" s="4">
        <v>0.30199999999999999</v>
      </c>
      <c r="CG56" s="4">
        <v>0.89139999999999997</v>
      </c>
      <c r="CH56" s="4">
        <v>2.0400000000000001E-2</v>
      </c>
      <c r="CI56" s="5">
        <v>0.70860000000000001</v>
      </c>
      <c r="CJ56" s="5">
        <v>0.85960000000000003</v>
      </c>
      <c r="CK56" s="5">
        <v>0.27189999999999998</v>
      </c>
      <c r="CL56" s="5">
        <v>0.83399999999999996</v>
      </c>
      <c r="CM56" s="5">
        <v>1.5900000000000001E-2</v>
      </c>
      <c r="CN56" s="4">
        <v>0.75049999999999994</v>
      </c>
      <c r="CO56" s="4">
        <v>0.96079999999999999</v>
      </c>
      <c r="CP56" s="4">
        <v>0.2495</v>
      </c>
      <c r="CQ56" s="4">
        <v>0.72870000000000001</v>
      </c>
      <c r="CR56" s="4">
        <v>8.8000000000000005E-3</v>
      </c>
      <c r="CS56" s="5">
        <v>0.80300000000000005</v>
      </c>
      <c r="CT56" s="5">
        <v>1.0942000000000001</v>
      </c>
      <c r="CU56" s="5">
        <v>0.187</v>
      </c>
      <c r="CV56" s="5">
        <v>0.58950000000000002</v>
      </c>
      <c r="CW56" s="5">
        <v>3.2000000000000002E-3</v>
      </c>
      <c r="CX56" s="4">
        <v>0.67279999999999995</v>
      </c>
      <c r="CY56" s="4">
        <v>0.77790000000000004</v>
      </c>
      <c r="CZ56" s="4">
        <v>0.32450000000000001</v>
      </c>
      <c r="DA56" s="4">
        <v>0.92</v>
      </c>
      <c r="DB56" s="4">
        <v>3.1800000000000002E-2</v>
      </c>
      <c r="DC56" s="5">
        <v>0.68310000000000004</v>
      </c>
      <c r="DD56" s="5">
        <v>0.8004</v>
      </c>
      <c r="DE56" s="5">
        <v>0.30320000000000003</v>
      </c>
      <c r="DF56" s="5">
        <v>0.89129999999999998</v>
      </c>
      <c r="DG56" s="5">
        <v>2.18E-2</v>
      </c>
      <c r="DH56" s="4">
        <v>0.70709999999999995</v>
      </c>
      <c r="DI56" s="4">
        <v>0.85570000000000002</v>
      </c>
      <c r="DJ56" s="4">
        <v>0.2777</v>
      </c>
      <c r="DK56" s="4">
        <v>0.83350000000000002</v>
      </c>
      <c r="DL56" s="4">
        <v>1.4200000000000001E-2</v>
      </c>
      <c r="DM56" s="5">
        <v>0.74939999999999996</v>
      </c>
      <c r="DN56" s="5">
        <v>0.95799999999999996</v>
      </c>
      <c r="DO56" s="5">
        <v>0.24879999999999999</v>
      </c>
      <c r="DP56" s="5">
        <v>0.72950000000000004</v>
      </c>
      <c r="DQ56" s="5">
        <v>9.5999999999999992E-3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0.71990416666666668</v>
      </c>
      <c r="EW56" s="4">
        <f t="shared" si="1"/>
        <v>0.88953749999999987</v>
      </c>
      <c r="EX56" s="4">
        <f t="shared" si="2"/>
        <v>0.27069166666666672</v>
      </c>
      <c r="EY56" s="4">
        <f t="shared" si="3"/>
        <v>0.80130833333333351</v>
      </c>
      <c r="EZ56" s="4">
        <f t="shared" si="4"/>
        <v>2.3241666666666671E-2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k=10, r=0.1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r=0.1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k=10, r=0.1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k=5, r=0.1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k=20, r=0.9</v>
      </c>
    </row>
    <row r="57" spans="1:16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0.68169999999999997</v>
      </c>
      <c r="H57" s="5">
        <v>0.79530000000000001</v>
      </c>
      <c r="I57" s="5">
        <v>0.31209999999999999</v>
      </c>
      <c r="J57" s="5">
        <v>0.9254</v>
      </c>
      <c r="K57" s="5">
        <v>3.2300000000000002E-2</v>
      </c>
      <c r="L57" s="4">
        <v>0.69530000000000003</v>
      </c>
      <c r="M57" s="4">
        <v>0.82689999999999997</v>
      </c>
      <c r="N57" s="4">
        <v>0.28589999999999999</v>
      </c>
      <c r="O57" s="4">
        <v>0.89880000000000004</v>
      </c>
      <c r="P57" s="4">
        <v>0.02</v>
      </c>
      <c r="Q57" s="5">
        <v>0.72570000000000001</v>
      </c>
      <c r="R57" s="5">
        <v>0.89539999999999997</v>
      </c>
      <c r="S57" s="5">
        <v>0.23849999999999999</v>
      </c>
      <c r="T57" s="5">
        <v>0.84340000000000004</v>
      </c>
      <c r="U57" s="5">
        <v>1.1599999999999999E-2</v>
      </c>
      <c r="V57" s="4">
        <v>0.81259999999999999</v>
      </c>
      <c r="W57" s="4">
        <v>1.1166</v>
      </c>
      <c r="X57" s="4">
        <v>0.15049999999999999</v>
      </c>
      <c r="Y57" s="4">
        <v>0.61070000000000002</v>
      </c>
      <c r="Z57" s="4">
        <v>1.0699999999999999E-2</v>
      </c>
      <c r="AA57" s="14">
        <v>0.67110000000000003</v>
      </c>
      <c r="AB57" s="14">
        <v>0.77359999999999995</v>
      </c>
      <c r="AC57" s="14">
        <v>0.33079999999999998</v>
      </c>
      <c r="AD57" s="14">
        <v>0.93989999999999996</v>
      </c>
      <c r="AE57" s="14">
        <v>3.09E-2</v>
      </c>
      <c r="AF57" s="4">
        <v>0.68110000000000004</v>
      </c>
      <c r="AG57" s="4">
        <v>0.79410000000000003</v>
      </c>
      <c r="AH57" s="4">
        <v>0.31</v>
      </c>
      <c r="AI57" s="4">
        <v>0.92500000000000004</v>
      </c>
      <c r="AJ57" s="4">
        <v>2.3699999999999999E-2</v>
      </c>
      <c r="AK57" s="14">
        <v>0.69510000000000005</v>
      </c>
      <c r="AL57" s="14">
        <v>0.82689999999999997</v>
      </c>
      <c r="AM57" s="14">
        <v>0.28449999999999998</v>
      </c>
      <c r="AN57" s="14">
        <v>0.89910000000000001</v>
      </c>
      <c r="AO57" s="14">
        <v>1.6899999999999998E-2</v>
      </c>
      <c r="AP57" s="4">
        <v>0.72450000000000003</v>
      </c>
      <c r="AQ57" s="4">
        <v>0.8952</v>
      </c>
      <c r="AR57" s="4">
        <v>0.24490000000000001</v>
      </c>
      <c r="AS57" s="4">
        <v>0.84199999999999997</v>
      </c>
      <c r="AT57" s="4">
        <v>8.3000000000000001E-3</v>
      </c>
      <c r="AU57" s="14">
        <v>0.81179999999999997</v>
      </c>
      <c r="AV57" s="14">
        <v>1.1169</v>
      </c>
      <c r="AW57" s="14">
        <v>0.153</v>
      </c>
      <c r="AX57" s="14">
        <v>0.60950000000000004</v>
      </c>
      <c r="AY57" s="14">
        <v>5.1999999999999998E-3</v>
      </c>
      <c r="AZ57" s="4">
        <v>0.67359999999999998</v>
      </c>
      <c r="BA57" s="4">
        <v>0.77800000000000002</v>
      </c>
      <c r="BB57" s="4">
        <v>0.31519999999999998</v>
      </c>
      <c r="BC57" s="4">
        <v>0.93959999999999999</v>
      </c>
      <c r="BD57" s="4">
        <v>2.6599999999999999E-2</v>
      </c>
      <c r="BE57" s="5">
        <v>0.68069999999999997</v>
      </c>
      <c r="BF57" s="5">
        <v>0.79400000000000004</v>
      </c>
      <c r="BG57" s="5">
        <v>0.31209999999999999</v>
      </c>
      <c r="BH57" s="5">
        <v>0.92569999999999997</v>
      </c>
      <c r="BI57" s="5">
        <v>1.9400000000000001E-2</v>
      </c>
      <c r="BJ57" s="4">
        <v>0.69579999999999997</v>
      </c>
      <c r="BK57" s="4">
        <v>0.82869999999999999</v>
      </c>
      <c r="BL57" s="4">
        <v>0.28299999999999997</v>
      </c>
      <c r="BM57" s="4">
        <v>0.89959999999999996</v>
      </c>
      <c r="BN57" s="4">
        <v>1.3299999999999999E-2</v>
      </c>
      <c r="BO57" s="5">
        <v>0.72529999999999994</v>
      </c>
      <c r="BP57" s="5">
        <v>0.89780000000000004</v>
      </c>
      <c r="BQ57" s="5">
        <v>0.2455</v>
      </c>
      <c r="BR57" s="5">
        <v>0.84160000000000001</v>
      </c>
      <c r="BS57" s="5">
        <v>9.1000000000000004E-3</v>
      </c>
      <c r="BT57" s="4">
        <v>0.81120000000000003</v>
      </c>
      <c r="BU57" s="4">
        <v>1.1154999999999999</v>
      </c>
      <c r="BV57" s="4">
        <v>0.15809999999999999</v>
      </c>
      <c r="BW57" s="4">
        <v>0.60829999999999995</v>
      </c>
      <c r="BX57" s="4">
        <v>4.1000000000000003E-3</v>
      </c>
      <c r="BY57" s="5">
        <v>0.67010000000000003</v>
      </c>
      <c r="BZ57" s="5">
        <v>0.77100000000000002</v>
      </c>
      <c r="CA57" s="5">
        <v>0.3342</v>
      </c>
      <c r="CB57" s="5">
        <v>0.94</v>
      </c>
      <c r="CC57" s="5">
        <v>1.5900000000000001E-2</v>
      </c>
      <c r="CD57" s="4">
        <v>0.68110000000000004</v>
      </c>
      <c r="CE57" s="4">
        <v>0.79510000000000003</v>
      </c>
      <c r="CF57" s="4">
        <v>0.31040000000000001</v>
      </c>
      <c r="CG57" s="4">
        <v>0.92510000000000003</v>
      </c>
      <c r="CH57" s="4">
        <v>1.18E-2</v>
      </c>
      <c r="CI57" s="5">
        <v>0.69550000000000001</v>
      </c>
      <c r="CJ57" s="5">
        <v>0.82809999999999995</v>
      </c>
      <c r="CK57" s="5">
        <v>0.28370000000000001</v>
      </c>
      <c r="CL57" s="5">
        <v>0.9</v>
      </c>
      <c r="CM57" s="5">
        <v>1.01E-2</v>
      </c>
      <c r="CN57" s="4">
        <v>0.72640000000000005</v>
      </c>
      <c r="CO57" s="4">
        <v>0.90029999999999999</v>
      </c>
      <c r="CP57" s="4">
        <v>0.24379999999999999</v>
      </c>
      <c r="CQ57" s="4">
        <v>0.84230000000000005</v>
      </c>
      <c r="CR57" s="4">
        <v>5.7000000000000002E-3</v>
      </c>
      <c r="CS57" s="5">
        <v>0.81079999999999997</v>
      </c>
      <c r="CT57" s="5">
        <v>1.1140000000000001</v>
      </c>
      <c r="CU57" s="5">
        <v>0.15490000000000001</v>
      </c>
      <c r="CV57" s="5">
        <v>0.60870000000000002</v>
      </c>
      <c r="CW57" s="5">
        <v>2.3999999999999998E-3</v>
      </c>
      <c r="CX57" s="4">
        <v>0.67330000000000001</v>
      </c>
      <c r="CY57" s="4">
        <v>0.77700000000000002</v>
      </c>
      <c r="CZ57" s="4">
        <v>0.32740000000000002</v>
      </c>
      <c r="DA57" s="4">
        <v>0.93920000000000003</v>
      </c>
      <c r="DB57" s="4">
        <v>1.7600000000000001E-2</v>
      </c>
      <c r="DC57" s="5">
        <v>0.68010000000000004</v>
      </c>
      <c r="DD57" s="5">
        <v>0.79259999999999997</v>
      </c>
      <c r="DE57" s="5">
        <v>0.311</v>
      </c>
      <c r="DF57" s="5">
        <v>0.92500000000000004</v>
      </c>
      <c r="DG57" s="5">
        <v>1.2999999999999999E-2</v>
      </c>
      <c r="DH57" s="4">
        <v>0.69530000000000003</v>
      </c>
      <c r="DI57" s="4">
        <v>0.82740000000000002</v>
      </c>
      <c r="DJ57" s="4">
        <v>0.28670000000000001</v>
      </c>
      <c r="DK57" s="4">
        <v>0.89929999999999999</v>
      </c>
      <c r="DL57" s="4">
        <v>8.3000000000000001E-3</v>
      </c>
      <c r="DM57" s="5">
        <v>0.72570000000000001</v>
      </c>
      <c r="DN57" s="5">
        <v>0.89849999999999997</v>
      </c>
      <c r="DO57" s="5">
        <v>0.24340000000000001</v>
      </c>
      <c r="DP57" s="5">
        <v>0.84250000000000003</v>
      </c>
      <c r="DQ57" s="5">
        <v>6.1999999999999998E-3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0.71314999999999984</v>
      </c>
      <c r="EW57" s="4">
        <f t="shared" si="1"/>
        <v>0.87207916666666685</v>
      </c>
      <c r="EX57" s="4">
        <f t="shared" si="2"/>
        <v>0.26812499999999995</v>
      </c>
      <c r="EY57" s="4">
        <f t="shared" si="3"/>
        <v>0.85297083333333334</v>
      </c>
      <c r="EZ57" s="4">
        <f t="shared" si="4"/>
        <v>1.4804166666666667E-2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k=20, r=0.1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r=0.1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k=20, r=0.1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r=0.1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k=20, r=0.9</v>
      </c>
    </row>
    <row r="58" spans="1:16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0.68420000000000003</v>
      </c>
      <c r="H58" s="5">
        <v>0.80130000000000001</v>
      </c>
      <c r="I58" s="5">
        <v>0.30590000000000001</v>
      </c>
      <c r="J58" s="5">
        <v>0.92679999999999996</v>
      </c>
      <c r="K58" s="5">
        <v>4.9599999999999998E-2</v>
      </c>
      <c r="L58" s="4">
        <v>0.69720000000000004</v>
      </c>
      <c r="M58" s="4">
        <v>0.83409999999999995</v>
      </c>
      <c r="N58" s="4">
        <v>0.28310000000000002</v>
      </c>
      <c r="O58" s="4">
        <v>0.90139999999999998</v>
      </c>
      <c r="P58" s="4">
        <v>0.03</v>
      </c>
      <c r="Q58" s="5">
        <v>0.72689999999999999</v>
      </c>
      <c r="R58" s="5">
        <v>0.89880000000000004</v>
      </c>
      <c r="S58" s="5">
        <v>0.23960000000000001</v>
      </c>
      <c r="T58" s="5">
        <v>0.84699999999999998</v>
      </c>
      <c r="U58" s="5">
        <v>2.18E-2</v>
      </c>
      <c r="V58" s="4">
        <v>0.81330000000000002</v>
      </c>
      <c r="W58" s="4">
        <v>1.1201000000000001</v>
      </c>
      <c r="X58" s="4">
        <v>0.1578</v>
      </c>
      <c r="Y58" s="4">
        <v>0.62790000000000001</v>
      </c>
      <c r="Z58" s="4">
        <v>7.3000000000000001E-3</v>
      </c>
      <c r="AA58" s="14">
        <v>0.67359999999999998</v>
      </c>
      <c r="AB58" s="14">
        <v>0.77980000000000005</v>
      </c>
      <c r="AC58" s="14">
        <v>0.32719999999999999</v>
      </c>
      <c r="AD58" s="14">
        <v>0.94110000000000005</v>
      </c>
      <c r="AE58" s="14">
        <v>4.5199999999999997E-2</v>
      </c>
      <c r="AF58" s="4">
        <v>0.6835</v>
      </c>
      <c r="AG58" s="4">
        <v>0.80130000000000001</v>
      </c>
      <c r="AH58" s="4">
        <v>0.30769999999999997</v>
      </c>
      <c r="AI58" s="4">
        <v>0.9264</v>
      </c>
      <c r="AJ58" s="4">
        <v>3.4200000000000001E-2</v>
      </c>
      <c r="AK58" s="14">
        <v>0.69650000000000001</v>
      </c>
      <c r="AL58" s="14">
        <v>0.83099999999999996</v>
      </c>
      <c r="AM58" s="14">
        <v>0.28349999999999997</v>
      </c>
      <c r="AN58" s="14">
        <v>0.90139999999999998</v>
      </c>
      <c r="AO58" s="14">
        <v>2.6499999999999999E-2</v>
      </c>
      <c r="AP58" s="4">
        <v>0.72540000000000004</v>
      </c>
      <c r="AQ58" s="4">
        <v>0.89780000000000004</v>
      </c>
      <c r="AR58" s="4">
        <v>0.24349999999999999</v>
      </c>
      <c r="AS58" s="4">
        <v>0.84530000000000005</v>
      </c>
      <c r="AT58" s="4">
        <v>1.18E-2</v>
      </c>
      <c r="AU58" s="14">
        <v>0.81399999999999995</v>
      </c>
      <c r="AV58" s="14">
        <v>1.1225000000000001</v>
      </c>
      <c r="AW58" s="14">
        <v>0.15909999999999999</v>
      </c>
      <c r="AX58" s="14">
        <v>0.62519999999999998</v>
      </c>
      <c r="AY58" s="14">
        <v>5.8999999999999999E-3</v>
      </c>
      <c r="AZ58" s="4">
        <v>0.67579999999999996</v>
      </c>
      <c r="BA58" s="4">
        <v>0.78410000000000002</v>
      </c>
      <c r="BB58" s="4">
        <v>0.31640000000000001</v>
      </c>
      <c r="BC58" s="4">
        <v>0.94059999999999999</v>
      </c>
      <c r="BD58" s="4">
        <v>3.7199999999999997E-2</v>
      </c>
      <c r="BE58" s="5">
        <v>0.68259999999999998</v>
      </c>
      <c r="BF58" s="5">
        <v>0.79949999999999999</v>
      </c>
      <c r="BG58" s="5">
        <v>0.30690000000000001</v>
      </c>
      <c r="BH58" s="5">
        <v>0.9274</v>
      </c>
      <c r="BI58" s="5">
        <v>2.6100000000000002E-2</v>
      </c>
      <c r="BJ58" s="4">
        <v>0.69720000000000004</v>
      </c>
      <c r="BK58" s="4">
        <v>0.83230000000000004</v>
      </c>
      <c r="BL58" s="4">
        <v>0.28220000000000001</v>
      </c>
      <c r="BM58" s="4">
        <v>0.90200000000000002</v>
      </c>
      <c r="BN58" s="4">
        <v>1.95E-2</v>
      </c>
      <c r="BO58" s="5">
        <v>0.72660000000000002</v>
      </c>
      <c r="BP58" s="5">
        <v>0.90110000000000001</v>
      </c>
      <c r="BQ58" s="5">
        <v>0.24590000000000001</v>
      </c>
      <c r="BR58" s="5">
        <v>0.84540000000000004</v>
      </c>
      <c r="BS58" s="5">
        <v>1.2699999999999999E-2</v>
      </c>
      <c r="BT58" s="4">
        <v>0.81330000000000002</v>
      </c>
      <c r="BU58" s="4">
        <v>1.1214999999999999</v>
      </c>
      <c r="BV58" s="4">
        <v>0.16389999999999999</v>
      </c>
      <c r="BW58" s="4">
        <v>0.62350000000000005</v>
      </c>
      <c r="BX58" s="4">
        <v>5.1000000000000004E-3</v>
      </c>
      <c r="BY58" s="5">
        <v>0.67220000000000002</v>
      </c>
      <c r="BZ58" s="5">
        <v>0.77680000000000005</v>
      </c>
      <c r="CA58" s="5">
        <v>0.33160000000000001</v>
      </c>
      <c r="CB58" s="5">
        <v>0.94130000000000003</v>
      </c>
      <c r="CC58" s="5">
        <v>2.2800000000000001E-2</v>
      </c>
      <c r="CD58" s="4">
        <v>0.68330000000000002</v>
      </c>
      <c r="CE58" s="4">
        <v>0.80059999999999998</v>
      </c>
      <c r="CF58" s="4">
        <v>0.30680000000000002</v>
      </c>
      <c r="CG58" s="4">
        <v>0.92669999999999997</v>
      </c>
      <c r="CH58" s="4">
        <v>1.7399999999999999E-2</v>
      </c>
      <c r="CI58" s="5">
        <v>0.6976</v>
      </c>
      <c r="CJ58" s="5">
        <v>0.83389999999999997</v>
      </c>
      <c r="CK58" s="5">
        <v>0.28050000000000003</v>
      </c>
      <c r="CL58" s="5">
        <v>0.90229999999999999</v>
      </c>
      <c r="CM58" s="5">
        <v>1.43E-2</v>
      </c>
      <c r="CN58" s="4">
        <v>0.72719999999999996</v>
      </c>
      <c r="CO58" s="4">
        <v>0.90259999999999996</v>
      </c>
      <c r="CP58" s="4">
        <v>0.2445</v>
      </c>
      <c r="CQ58" s="4">
        <v>0.84619999999999995</v>
      </c>
      <c r="CR58" s="4">
        <v>8.2000000000000007E-3</v>
      </c>
      <c r="CS58" s="5">
        <v>0.8135</v>
      </c>
      <c r="CT58" s="5">
        <v>1.1214</v>
      </c>
      <c r="CU58" s="5">
        <v>0.16070000000000001</v>
      </c>
      <c r="CV58" s="5">
        <v>0.62280000000000002</v>
      </c>
      <c r="CW58" s="5">
        <v>3.3999999999999998E-3</v>
      </c>
      <c r="CX58" s="4">
        <v>0.67579999999999996</v>
      </c>
      <c r="CY58" s="4">
        <v>0.78359999999999996</v>
      </c>
      <c r="CZ58" s="4">
        <v>0.3216</v>
      </c>
      <c r="DA58" s="4">
        <v>0.94040000000000001</v>
      </c>
      <c r="DB58" s="4">
        <v>2.6800000000000001E-2</v>
      </c>
      <c r="DC58" s="5">
        <v>0.68259999999999998</v>
      </c>
      <c r="DD58" s="5">
        <v>0.79910000000000003</v>
      </c>
      <c r="DE58" s="5">
        <v>0.3075</v>
      </c>
      <c r="DF58" s="5">
        <v>0.92659999999999998</v>
      </c>
      <c r="DG58" s="5">
        <v>1.83E-2</v>
      </c>
      <c r="DH58" s="4">
        <v>0.69710000000000005</v>
      </c>
      <c r="DI58" s="4">
        <v>0.83220000000000005</v>
      </c>
      <c r="DJ58" s="4">
        <v>0.28410000000000002</v>
      </c>
      <c r="DK58" s="4">
        <v>0.90139999999999998</v>
      </c>
      <c r="DL58" s="4">
        <v>1.23E-2</v>
      </c>
      <c r="DM58" s="5">
        <v>0.72650000000000003</v>
      </c>
      <c r="DN58" s="5">
        <v>0.90100000000000002</v>
      </c>
      <c r="DO58" s="5">
        <v>0.24310000000000001</v>
      </c>
      <c r="DP58" s="5">
        <v>0.84660000000000002</v>
      </c>
      <c r="DQ58" s="5">
        <v>8.8000000000000005E-3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0.71496666666666675</v>
      </c>
      <c r="EW58" s="4">
        <f t="shared" si="1"/>
        <v>0.87713750000000001</v>
      </c>
      <c r="EX58" s="4">
        <f t="shared" si="2"/>
        <v>0.26719166666666672</v>
      </c>
      <c r="EY58" s="4">
        <f t="shared" si="3"/>
        <v>0.85736666666666661</v>
      </c>
      <c r="EZ58" s="4">
        <f t="shared" si="4"/>
        <v>2.1287500000000001E-2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k=20, r=0.1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r=0.1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k=20, r=0.1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k=20, r=0.1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k=20, r=0.9</v>
      </c>
    </row>
    <row r="59" spans="1:16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0.68279999999999996</v>
      </c>
      <c r="H59" s="5">
        <v>0.80459999999999998</v>
      </c>
      <c r="I59" s="5">
        <v>0.34260000000000002</v>
      </c>
      <c r="J59" s="5">
        <v>0.94610000000000005</v>
      </c>
      <c r="K59" s="5">
        <v>0.1164</v>
      </c>
      <c r="L59" s="4">
        <v>0.69169999999999998</v>
      </c>
      <c r="M59" s="4">
        <v>0.82540000000000002</v>
      </c>
      <c r="N59" s="4">
        <v>0.3332</v>
      </c>
      <c r="O59" s="4">
        <v>0.92700000000000005</v>
      </c>
      <c r="P59" s="4">
        <v>4.8399999999999999E-2</v>
      </c>
      <c r="Q59" s="5">
        <v>0.71630000000000005</v>
      </c>
      <c r="R59" s="5">
        <v>0.88090000000000002</v>
      </c>
      <c r="S59" s="5">
        <v>0.28670000000000001</v>
      </c>
      <c r="T59" s="5">
        <v>0.88539999999999996</v>
      </c>
      <c r="U59" s="5">
        <v>1.9900000000000001E-2</v>
      </c>
      <c r="V59" s="4">
        <v>0.79720000000000002</v>
      </c>
      <c r="W59" s="4">
        <v>1.0820000000000001</v>
      </c>
      <c r="X59" s="4">
        <v>0.18629999999999999</v>
      </c>
      <c r="Y59" s="4">
        <v>0.63639999999999997</v>
      </c>
      <c r="Z59" s="4">
        <v>1.38E-2</v>
      </c>
      <c r="AA59" s="14">
        <v>0.67390000000000005</v>
      </c>
      <c r="AB59" s="14">
        <v>0.78720000000000001</v>
      </c>
      <c r="AC59" s="14">
        <v>0.35670000000000002</v>
      </c>
      <c r="AD59" s="14">
        <v>0.95589999999999997</v>
      </c>
      <c r="AE59" s="14">
        <v>0.15190000000000001</v>
      </c>
      <c r="AF59" s="4">
        <v>0.68179999999999996</v>
      </c>
      <c r="AG59" s="4">
        <v>0.80169999999999997</v>
      </c>
      <c r="AH59" s="4">
        <v>0.3483</v>
      </c>
      <c r="AI59" s="4">
        <v>0.94499999999999995</v>
      </c>
      <c r="AJ59" s="4">
        <v>8.1799999999999998E-2</v>
      </c>
      <c r="AK59" s="14">
        <v>0.69289999999999996</v>
      </c>
      <c r="AL59" s="14">
        <v>0.82920000000000005</v>
      </c>
      <c r="AM59" s="14">
        <v>0.32569999999999999</v>
      </c>
      <c r="AN59" s="14">
        <v>0.9274</v>
      </c>
      <c r="AO59" s="14">
        <v>4.4699999999999997E-2</v>
      </c>
      <c r="AP59" s="4">
        <v>0.7157</v>
      </c>
      <c r="AQ59" s="4">
        <v>0.88119999999999998</v>
      </c>
      <c r="AR59" s="4">
        <v>0.2868</v>
      </c>
      <c r="AS59" s="4">
        <v>0.88480000000000003</v>
      </c>
      <c r="AT59" s="4">
        <v>1.38E-2</v>
      </c>
      <c r="AU59" s="14">
        <v>0.79810000000000003</v>
      </c>
      <c r="AV59" s="14">
        <v>1.0847</v>
      </c>
      <c r="AW59" s="14">
        <v>0.1867</v>
      </c>
      <c r="AX59" s="14">
        <v>0.63560000000000005</v>
      </c>
      <c r="AY59" s="14">
        <v>5.1000000000000004E-3</v>
      </c>
      <c r="AZ59" s="4">
        <v>0.67490000000000006</v>
      </c>
      <c r="BA59" s="4">
        <v>0.78690000000000004</v>
      </c>
      <c r="BB59" s="4">
        <v>0.34839999999999999</v>
      </c>
      <c r="BC59" s="4">
        <v>0.9556</v>
      </c>
      <c r="BD59" s="4">
        <v>0.13320000000000001</v>
      </c>
      <c r="BE59" s="5">
        <v>0.68140000000000001</v>
      </c>
      <c r="BF59" s="5">
        <v>0.80300000000000005</v>
      </c>
      <c r="BG59" s="5">
        <v>0.34320000000000001</v>
      </c>
      <c r="BH59" s="5">
        <v>0.94610000000000005</v>
      </c>
      <c r="BI59" s="5">
        <v>7.1800000000000003E-2</v>
      </c>
      <c r="BJ59" s="4">
        <v>0.69359999999999999</v>
      </c>
      <c r="BK59" s="4">
        <v>0.83</v>
      </c>
      <c r="BL59" s="4">
        <v>0.3261</v>
      </c>
      <c r="BM59" s="4">
        <v>0.92800000000000005</v>
      </c>
      <c r="BN59" s="4">
        <v>3.7499999999999999E-2</v>
      </c>
      <c r="BO59" s="5">
        <v>0.71699999999999997</v>
      </c>
      <c r="BP59" s="5">
        <v>0.88460000000000005</v>
      </c>
      <c r="BQ59" s="5">
        <v>0.28799999999999998</v>
      </c>
      <c r="BR59" s="5">
        <v>0.88449999999999995</v>
      </c>
      <c r="BS59" s="5">
        <v>1.5900000000000001E-2</v>
      </c>
      <c r="BT59" s="4">
        <v>0.7974</v>
      </c>
      <c r="BU59" s="4">
        <v>1.0825</v>
      </c>
      <c r="BV59" s="4">
        <v>0.1946</v>
      </c>
      <c r="BW59" s="4">
        <v>0.63449999999999995</v>
      </c>
      <c r="BX59" s="4">
        <v>4.7999999999999996E-3</v>
      </c>
      <c r="BY59" s="5">
        <v>0.67249999999999999</v>
      </c>
      <c r="BZ59" s="5">
        <v>0.78390000000000004</v>
      </c>
      <c r="CA59" s="5">
        <v>0.35720000000000002</v>
      </c>
      <c r="CB59" s="5">
        <v>0.95589999999999997</v>
      </c>
      <c r="CC59" s="5">
        <v>9.7699999999999995E-2</v>
      </c>
      <c r="CD59" s="4">
        <v>0.68159999999999998</v>
      </c>
      <c r="CE59" s="4">
        <v>0.80320000000000003</v>
      </c>
      <c r="CF59" s="4">
        <v>0.3453</v>
      </c>
      <c r="CG59" s="4">
        <v>0.94569999999999999</v>
      </c>
      <c r="CH59" s="4">
        <v>5.0599999999999999E-2</v>
      </c>
      <c r="CI59" s="5">
        <v>0.69320000000000004</v>
      </c>
      <c r="CJ59" s="5">
        <v>0.8296</v>
      </c>
      <c r="CK59" s="5">
        <v>0.32400000000000001</v>
      </c>
      <c r="CL59" s="5">
        <v>0.92820000000000003</v>
      </c>
      <c r="CM59" s="5">
        <v>2.86E-2</v>
      </c>
      <c r="CN59" s="4">
        <v>0.71760000000000002</v>
      </c>
      <c r="CO59" s="4">
        <v>0.88580000000000003</v>
      </c>
      <c r="CP59" s="4">
        <v>0.28760000000000002</v>
      </c>
      <c r="CQ59" s="4">
        <v>0.88500000000000001</v>
      </c>
      <c r="CR59" s="4">
        <v>1.06E-2</v>
      </c>
      <c r="CS59" s="5">
        <v>0.79669999999999996</v>
      </c>
      <c r="CT59" s="5">
        <v>1.0795999999999999</v>
      </c>
      <c r="CU59" s="5">
        <v>0.18729999999999999</v>
      </c>
      <c r="CV59" s="5">
        <v>0.63439999999999996</v>
      </c>
      <c r="CW59" s="5">
        <v>2.7000000000000001E-3</v>
      </c>
      <c r="CX59" s="4">
        <v>0.67530000000000001</v>
      </c>
      <c r="CY59" s="4">
        <v>0.78900000000000003</v>
      </c>
      <c r="CZ59" s="4">
        <v>0.35049999999999998</v>
      </c>
      <c r="DA59" s="4">
        <v>0.95489999999999997</v>
      </c>
      <c r="DB59" s="4">
        <v>0.1174</v>
      </c>
      <c r="DC59" s="5">
        <v>0.68079999999999996</v>
      </c>
      <c r="DD59" s="5">
        <v>0.80089999999999995</v>
      </c>
      <c r="DE59" s="5">
        <v>0.34370000000000001</v>
      </c>
      <c r="DF59" s="5">
        <v>0.94540000000000002</v>
      </c>
      <c r="DG59" s="5">
        <v>5.6000000000000001E-2</v>
      </c>
      <c r="DH59" s="4">
        <v>0.6925</v>
      </c>
      <c r="DI59" s="4">
        <v>0.82809999999999995</v>
      </c>
      <c r="DJ59" s="4">
        <v>0.3286</v>
      </c>
      <c r="DK59" s="4">
        <v>0.9274</v>
      </c>
      <c r="DL59" s="4">
        <v>2.4299999999999999E-2</v>
      </c>
      <c r="DM59" s="5">
        <v>0.71650000000000003</v>
      </c>
      <c r="DN59" s="5">
        <v>0.88329999999999997</v>
      </c>
      <c r="DO59" s="5">
        <v>0.28860000000000002</v>
      </c>
      <c r="DP59" s="5">
        <v>0.88519999999999999</v>
      </c>
      <c r="DQ59" s="5">
        <v>1.1599999999999999E-2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0.7089833333333333</v>
      </c>
      <c r="EW59" s="4">
        <f t="shared" si="1"/>
        <v>0.86792499999999995</v>
      </c>
      <c r="EX59" s="4">
        <f t="shared" si="2"/>
        <v>0.30389999999999995</v>
      </c>
      <c r="EY59" s="4">
        <f t="shared" si="3"/>
        <v>0.8796166666666666</v>
      </c>
      <c r="EZ59" s="4">
        <f t="shared" si="4"/>
        <v>5.6770833333333326E-2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k=20, r=0.1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r=0.1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k=20, r=0.1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k=5, r=0.1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k=20, r=0.9</v>
      </c>
    </row>
    <row r="60" spans="1:16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0.69489999999999996</v>
      </c>
      <c r="H60" s="5">
        <v>0.83160000000000001</v>
      </c>
      <c r="I60" s="5">
        <v>0.32540000000000002</v>
      </c>
      <c r="J60" s="5">
        <v>0.89059999999999995</v>
      </c>
      <c r="K60" s="5">
        <v>4.2200000000000001E-2</v>
      </c>
      <c r="L60" s="4">
        <v>0.70420000000000005</v>
      </c>
      <c r="M60" s="4">
        <v>0.85309999999999997</v>
      </c>
      <c r="N60" s="4">
        <v>0.31950000000000001</v>
      </c>
      <c r="O60" s="4">
        <v>0.88029999999999997</v>
      </c>
      <c r="P60" s="4">
        <v>2.5399999999999999E-2</v>
      </c>
      <c r="Q60" s="5">
        <v>0.72450000000000003</v>
      </c>
      <c r="R60" s="5">
        <v>0.9</v>
      </c>
      <c r="S60" s="5">
        <v>0.27979999999999999</v>
      </c>
      <c r="T60" s="5">
        <v>0.86629999999999996</v>
      </c>
      <c r="U60" s="5">
        <v>1.8100000000000002E-2</v>
      </c>
      <c r="V60" s="4">
        <v>0.79630000000000001</v>
      </c>
      <c r="W60" s="4">
        <v>1.0780000000000001</v>
      </c>
      <c r="X60" s="4">
        <v>0.18809999999999999</v>
      </c>
      <c r="Y60" s="4">
        <v>0.63759999999999994</v>
      </c>
      <c r="Z60" s="4">
        <v>6.7999999999999996E-3</v>
      </c>
      <c r="AA60" s="14">
        <v>0.68430000000000002</v>
      </c>
      <c r="AB60" s="14">
        <v>0.80869999999999997</v>
      </c>
      <c r="AC60" s="14">
        <v>0.33239999999999997</v>
      </c>
      <c r="AD60" s="14">
        <v>0.90500000000000003</v>
      </c>
      <c r="AE60" s="14">
        <v>3.9899999999999998E-2</v>
      </c>
      <c r="AF60" s="4">
        <v>0.69430000000000003</v>
      </c>
      <c r="AG60" s="4">
        <v>0.82979999999999998</v>
      </c>
      <c r="AH60" s="4">
        <v>0.33329999999999999</v>
      </c>
      <c r="AI60" s="4">
        <v>0.88980000000000004</v>
      </c>
      <c r="AJ60" s="4">
        <v>2.8000000000000001E-2</v>
      </c>
      <c r="AK60" s="14">
        <v>0.70530000000000004</v>
      </c>
      <c r="AL60" s="14">
        <v>0.85670000000000002</v>
      </c>
      <c r="AM60" s="14">
        <v>0.31569999999999998</v>
      </c>
      <c r="AN60" s="14">
        <v>0.87970000000000004</v>
      </c>
      <c r="AO60" s="14">
        <v>2.1899999999999999E-2</v>
      </c>
      <c r="AP60" s="4">
        <v>0.72419999999999995</v>
      </c>
      <c r="AQ60" s="4">
        <v>0.90010000000000001</v>
      </c>
      <c r="AR60" s="4">
        <v>0.28220000000000001</v>
      </c>
      <c r="AS60" s="4">
        <v>0.86450000000000005</v>
      </c>
      <c r="AT60" s="4">
        <v>1.11E-2</v>
      </c>
      <c r="AU60" s="14">
        <v>0.79690000000000005</v>
      </c>
      <c r="AV60" s="14">
        <v>1.0801000000000001</v>
      </c>
      <c r="AW60" s="14">
        <v>0.18940000000000001</v>
      </c>
      <c r="AX60" s="14">
        <v>0.63539999999999996</v>
      </c>
      <c r="AY60" s="14">
        <v>4.5999999999999999E-3</v>
      </c>
      <c r="AZ60" s="4">
        <v>0.68589999999999995</v>
      </c>
      <c r="BA60" s="4">
        <v>0.81140000000000001</v>
      </c>
      <c r="BB60" s="4">
        <v>0.33090000000000003</v>
      </c>
      <c r="BC60" s="4">
        <v>0.90569999999999995</v>
      </c>
      <c r="BD60" s="4">
        <v>3.2099999999999997E-2</v>
      </c>
      <c r="BE60" s="5">
        <v>0.69520000000000004</v>
      </c>
      <c r="BF60" s="5">
        <v>0.83279999999999998</v>
      </c>
      <c r="BG60" s="5">
        <v>0.32769999999999999</v>
      </c>
      <c r="BH60" s="5">
        <v>0.89139999999999997</v>
      </c>
      <c r="BI60" s="5">
        <v>2.3800000000000002E-2</v>
      </c>
      <c r="BJ60" s="4">
        <v>0.70569999999999999</v>
      </c>
      <c r="BK60" s="4">
        <v>0.85780000000000001</v>
      </c>
      <c r="BL60" s="4">
        <v>0.3155</v>
      </c>
      <c r="BM60" s="4">
        <v>0.88139999999999996</v>
      </c>
      <c r="BN60" s="4">
        <v>1.7600000000000001E-2</v>
      </c>
      <c r="BO60" s="5">
        <v>0.72589999999999999</v>
      </c>
      <c r="BP60" s="5">
        <v>0.90480000000000005</v>
      </c>
      <c r="BQ60" s="5">
        <v>0.28270000000000001</v>
      </c>
      <c r="BR60" s="5">
        <v>0.86519999999999997</v>
      </c>
      <c r="BS60" s="5">
        <v>1.12E-2</v>
      </c>
      <c r="BT60" s="4">
        <v>0.79559999999999997</v>
      </c>
      <c r="BU60" s="4">
        <v>1.0763</v>
      </c>
      <c r="BV60" s="4">
        <v>0.19689999999999999</v>
      </c>
      <c r="BW60" s="4">
        <v>0.63570000000000004</v>
      </c>
      <c r="BX60" s="4">
        <v>5.7000000000000002E-3</v>
      </c>
      <c r="BY60" s="5">
        <v>0.6825</v>
      </c>
      <c r="BZ60" s="5">
        <v>0.80469999999999997</v>
      </c>
      <c r="CA60" s="5">
        <v>0.33739999999999998</v>
      </c>
      <c r="CB60" s="5">
        <v>0.9052</v>
      </c>
      <c r="CC60" s="5">
        <v>2.0400000000000001E-2</v>
      </c>
      <c r="CD60" s="4">
        <v>0.69440000000000002</v>
      </c>
      <c r="CE60" s="4">
        <v>0.83089999999999997</v>
      </c>
      <c r="CF60" s="4">
        <v>0.33100000000000002</v>
      </c>
      <c r="CG60" s="4">
        <v>0.89059999999999995</v>
      </c>
      <c r="CH60" s="4">
        <v>1.55E-2</v>
      </c>
      <c r="CI60" s="16"/>
      <c r="CJ60" s="16"/>
      <c r="CK60" s="16"/>
      <c r="CL60" s="16"/>
      <c r="CM60" s="16"/>
      <c r="CN60" s="4">
        <v>0.72609999999999997</v>
      </c>
      <c r="CO60" s="4">
        <v>0.90549999999999997</v>
      </c>
      <c r="CP60" s="4">
        <v>0.28360000000000002</v>
      </c>
      <c r="CQ60" s="4">
        <v>0.86509999999999998</v>
      </c>
      <c r="CR60" s="4">
        <v>7.4999999999999997E-3</v>
      </c>
      <c r="CS60" s="5">
        <v>0.79579999999999995</v>
      </c>
      <c r="CT60" s="5">
        <v>1.0760000000000001</v>
      </c>
      <c r="CU60" s="5">
        <v>0.1898</v>
      </c>
      <c r="CV60" s="5">
        <v>0.63460000000000005</v>
      </c>
      <c r="CW60" s="5">
        <v>2.8999999999999998E-3</v>
      </c>
      <c r="CX60" s="4">
        <v>0.68610000000000004</v>
      </c>
      <c r="CY60" s="4">
        <v>0.81110000000000004</v>
      </c>
      <c r="CZ60" s="4">
        <v>0.33810000000000001</v>
      </c>
      <c r="DA60" s="4">
        <v>0.90480000000000005</v>
      </c>
      <c r="DB60" s="4">
        <v>2.4199999999999999E-2</v>
      </c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0.72007500000000002</v>
      </c>
      <c r="EW60" s="4">
        <f t="shared" si="1"/>
        <v>0.892625</v>
      </c>
      <c r="EX60" s="4">
        <f t="shared" si="2"/>
        <v>0.29069500000000004</v>
      </c>
      <c r="EY60" s="4">
        <f t="shared" si="3"/>
        <v>0.83682000000000001</v>
      </c>
      <c r="EZ60" s="4">
        <f t="shared" si="4"/>
        <v>1.9940000000000003E-2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k=20, r=0.1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r=0.1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k=50, r=0.1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k=5, r=0.1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k=20, r=0.9</v>
      </c>
    </row>
    <row r="61" spans="1:16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0.69210000000000005</v>
      </c>
      <c r="H61" s="5">
        <v>0.82889999999999997</v>
      </c>
      <c r="I61" s="5">
        <v>0.32129999999999997</v>
      </c>
      <c r="J61" s="5">
        <v>0.9466</v>
      </c>
      <c r="K61" s="5">
        <v>4.9299999999999997E-2</v>
      </c>
      <c r="L61" s="4">
        <v>0.7</v>
      </c>
      <c r="M61" s="4">
        <v>0.84709999999999996</v>
      </c>
      <c r="N61" s="4">
        <v>0.31719999999999998</v>
      </c>
      <c r="O61" s="4">
        <v>0.92830000000000001</v>
      </c>
      <c r="P61" s="4">
        <v>2.29E-2</v>
      </c>
      <c r="Q61" s="5">
        <v>0.72130000000000005</v>
      </c>
      <c r="R61" s="5">
        <v>0.89590000000000003</v>
      </c>
      <c r="S61" s="5">
        <v>0.29370000000000002</v>
      </c>
      <c r="T61" s="5">
        <v>0.89280000000000004</v>
      </c>
      <c r="U61" s="5">
        <v>1.8499999999999999E-2</v>
      </c>
      <c r="V61" s="4">
        <v>0.78469999999999995</v>
      </c>
      <c r="W61" s="4">
        <v>1.0544</v>
      </c>
      <c r="X61" s="4">
        <v>0.2351</v>
      </c>
      <c r="Y61" s="4">
        <v>0.749</v>
      </c>
      <c r="Z61" s="4">
        <v>1.4E-2</v>
      </c>
      <c r="AA61" s="14">
        <v>0.6835</v>
      </c>
      <c r="AB61" s="14">
        <v>0.81220000000000003</v>
      </c>
      <c r="AC61" s="14">
        <v>0.33150000000000002</v>
      </c>
      <c r="AD61" s="14">
        <v>0.95660000000000001</v>
      </c>
      <c r="AE61" s="14">
        <v>4.4200000000000003E-2</v>
      </c>
      <c r="AF61" s="4">
        <v>0.69099999999999995</v>
      </c>
      <c r="AG61" s="4">
        <v>0.82530000000000003</v>
      </c>
      <c r="AH61" s="4">
        <v>0.3281</v>
      </c>
      <c r="AI61" s="4">
        <v>0.94550000000000001</v>
      </c>
      <c r="AJ61" s="4">
        <v>3.1099999999999999E-2</v>
      </c>
      <c r="AK61" s="14">
        <v>0.70109999999999995</v>
      </c>
      <c r="AL61" s="14">
        <v>0.8508</v>
      </c>
      <c r="AM61" s="14">
        <v>0.313</v>
      </c>
      <c r="AN61" s="14">
        <v>0.92869999999999997</v>
      </c>
      <c r="AO61" s="14">
        <v>2.4E-2</v>
      </c>
      <c r="AP61" s="4">
        <v>0.72130000000000005</v>
      </c>
      <c r="AQ61" s="4">
        <v>0.89680000000000004</v>
      </c>
      <c r="AR61" s="4">
        <v>0.28970000000000001</v>
      </c>
      <c r="AS61" s="4">
        <v>0.8921</v>
      </c>
      <c r="AT61" s="4">
        <v>1.23E-2</v>
      </c>
      <c r="AU61" s="14">
        <v>0.78580000000000005</v>
      </c>
      <c r="AV61" s="14">
        <v>1.0564</v>
      </c>
      <c r="AW61" s="14">
        <v>0.2271</v>
      </c>
      <c r="AX61" s="14">
        <v>0.749</v>
      </c>
      <c r="AY61" s="14">
        <v>4.4999999999999997E-3</v>
      </c>
      <c r="AZ61" s="4">
        <v>0.6845</v>
      </c>
      <c r="BA61" s="4">
        <v>0.81110000000000004</v>
      </c>
      <c r="BB61" s="4">
        <v>0.32350000000000001</v>
      </c>
      <c r="BC61" s="4">
        <v>0.95569999999999999</v>
      </c>
      <c r="BD61" s="4">
        <v>3.7699999999999997E-2</v>
      </c>
      <c r="BE61" s="5">
        <v>0.69059999999999999</v>
      </c>
      <c r="BF61" s="5">
        <v>0.82689999999999997</v>
      </c>
      <c r="BG61" s="5">
        <v>0.3216</v>
      </c>
      <c r="BH61" s="5">
        <v>0.94669999999999999</v>
      </c>
      <c r="BI61" s="5">
        <v>2.7300000000000001E-2</v>
      </c>
      <c r="BJ61" s="4">
        <v>0.70220000000000005</v>
      </c>
      <c r="BK61" s="4">
        <v>0.85219999999999996</v>
      </c>
      <c r="BL61" s="4">
        <v>0.31080000000000002</v>
      </c>
      <c r="BM61" s="4">
        <v>0.92930000000000001</v>
      </c>
      <c r="BN61" s="4">
        <v>1.89E-2</v>
      </c>
      <c r="BO61" s="5">
        <v>0.72289999999999999</v>
      </c>
      <c r="BP61" s="5">
        <v>0.90129999999999999</v>
      </c>
      <c r="BQ61" s="5">
        <v>0.28489999999999999</v>
      </c>
      <c r="BR61" s="5">
        <v>0.89149999999999996</v>
      </c>
      <c r="BS61" s="5">
        <v>1.32E-2</v>
      </c>
      <c r="BT61" s="4">
        <v>0.78420000000000001</v>
      </c>
      <c r="BU61" s="4">
        <v>1.0538000000000001</v>
      </c>
      <c r="BV61" s="4">
        <v>0.23089999999999999</v>
      </c>
      <c r="BW61" s="4">
        <v>0.74529999999999996</v>
      </c>
      <c r="BX61" s="4">
        <v>8.0999999999999996E-3</v>
      </c>
      <c r="BY61" s="5">
        <v>0.68159999999999998</v>
      </c>
      <c r="BZ61" s="5">
        <v>0.80720000000000003</v>
      </c>
      <c r="CA61" s="5">
        <v>0.33100000000000002</v>
      </c>
      <c r="CB61" s="5">
        <v>0.95620000000000005</v>
      </c>
      <c r="CC61" s="5">
        <v>2.29E-2</v>
      </c>
      <c r="CD61" s="4">
        <v>0.69059999999999999</v>
      </c>
      <c r="CE61" s="4">
        <v>0.82630000000000003</v>
      </c>
      <c r="CF61" s="4">
        <v>0.32319999999999999</v>
      </c>
      <c r="CG61" s="4">
        <v>0.94599999999999995</v>
      </c>
      <c r="CH61" s="4">
        <v>1.72E-2</v>
      </c>
      <c r="CI61" s="5">
        <v>0.70169999999999999</v>
      </c>
      <c r="CJ61" s="5">
        <v>0.85199999999999998</v>
      </c>
      <c r="CK61" s="5">
        <v>0.31069999999999998</v>
      </c>
      <c r="CL61" s="5">
        <v>0.92930000000000001</v>
      </c>
      <c r="CM61" s="5">
        <v>1.41E-2</v>
      </c>
      <c r="CN61" s="4">
        <v>0.7228</v>
      </c>
      <c r="CO61" s="4">
        <v>0.90069999999999995</v>
      </c>
      <c r="CP61" s="4">
        <v>0.29010000000000002</v>
      </c>
      <c r="CQ61" s="4">
        <v>0.89229999999999998</v>
      </c>
      <c r="CR61" s="4">
        <v>8.0000000000000002E-3</v>
      </c>
      <c r="CS61" s="5">
        <v>0.78569999999999995</v>
      </c>
      <c r="CT61" s="5">
        <v>1.0589</v>
      </c>
      <c r="CU61" s="5">
        <v>0.23250000000000001</v>
      </c>
      <c r="CV61" s="5">
        <v>0.74829999999999997</v>
      </c>
      <c r="CW61" s="5">
        <v>3.3999999999999998E-3</v>
      </c>
      <c r="CX61" s="4">
        <v>0.68430000000000002</v>
      </c>
      <c r="CY61" s="4">
        <v>0.81220000000000003</v>
      </c>
      <c r="CZ61" s="4">
        <v>0.33</v>
      </c>
      <c r="DA61" s="4">
        <v>0.95509999999999995</v>
      </c>
      <c r="DB61" s="4">
        <v>2.64E-2</v>
      </c>
      <c r="DC61" s="5">
        <v>0.68979999999999997</v>
      </c>
      <c r="DD61" s="5">
        <v>0.82389999999999997</v>
      </c>
      <c r="DE61" s="5">
        <v>0.32290000000000002</v>
      </c>
      <c r="DF61" s="5">
        <v>0.94569999999999999</v>
      </c>
      <c r="DG61" s="5">
        <v>1.8499999999999999E-2</v>
      </c>
      <c r="DH61" s="4">
        <v>0.70089999999999997</v>
      </c>
      <c r="DI61" s="4">
        <v>0.85</v>
      </c>
      <c r="DJ61" s="4">
        <v>0.31340000000000001</v>
      </c>
      <c r="DK61" s="4">
        <v>0.92849999999999999</v>
      </c>
      <c r="DL61" s="4">
        <v>1.2500000000000001E-2</v>
      </c>
      <c r="DM61" s="5">
        <v>0.72209999999999996</v>
      </c>
      <c r="DN61" s="5">
        <v>0.89900000000000002</v>
      </c>
      <c r="DO61" s="5">
        <v>0.28860000000000002</v>
      </c>
      <c r="DP61" s="5">
        <v>0.89249999999999996</v>
      </c>
      <c r="DQ61" s="5">
        <v>8.6999999999999994E-3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0.71370000000000011</v>
      </c>
      <c r="EW61" s="4">
        <f t="shared" si="1"/>
        <v>0.88132500000000025</v>
      </c>
      <c r="EX61" s="4">
        <f t="shared" si="2"/>
        <v>0.29919166666666669</v>
      </c>
      <c r="EY61" s="4">
        <f t="shared" si="3"/>
        <v>0.90032083333333324</v>
      </c>
      <c r="EZ61" s="4">
        <f t="shared" si="4"/>
        <v>2.1000000000000001E-2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k=20, r=0.1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k=20, r=0.1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k=10, r=0.1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k=5, r=0.1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k=20, r=0.9</v>
      </c>
    </row>
    <row r="62" spans="1:16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0.72119999999999995</v>
      </c>
      <c r="H62" s="5">
        <v>0.89400000000000002</v>
      </c>
      <c r="I62" s="5">
        <v>0.25819999999999999</v>
      </c>
      <c r="J62" s="5">
        <v>0.8538</v>
      </c>
      <c r="K62" s="5">
        <v>5.7500000000000002E-2</v>
      </c>
      <c r="L62" s="4">
        <v>0.73650000000000004</v>
      </c>
      <c r="M62" s="4">
        <v>0.93079999999999996</v>
      </c>
      <c r="N62" s="4">
        <v>0.24390000000000001</v>
      </c>
      <c r="O62" s="4">
        <v>0.81430000000000002</v>
      </c>
      <c r="P62" s="4">
        <v>2.69E-2</v>
      </c>
      <c r="Q62" s="5">
        <v>0.7611</v>
      </c>
      <c r="R62" s="5">
        <v>0.99409999999999998</v>
      </c>
      <c r="S62" s="5">
        <v>0.21690000000000001</v>
      </c>
      <c r="T62" s="5">
        <v>0.74009999999999998</v>
      </c>
      <c r="U62" s="5">
        <v>2.75E-2</v>
      </c>
      <c r="V62" s="4">
        <v>0.81289999999999996</v>
      </c>
      <c r="W62" s="4">
        <v>1.1329</v>
      </c>
      <c r="X62" s="4">
        <v>0.16089999999999999</v>
      </c>
      <c r="Y62" s="4">
        <v>0.52869999999999995</v>
      </c>
      <c r="Z62" s="4">
        <v>1.6799999999999999E-2</v>
      </c>
      <c r="AA62" s="14">
        <v>0.70920000000000005</v>
      </c>
      <c r="AB62" s="14">
        <v>0.86699999999999999</v>
      </c>
      <c r="AC62" s="14">
        <v>0.27689999999999998</v>
      </c>
      <c r="AD62" s="14">
        <v>0.87939999999999996</v>
      </c>
      <c r="AE62" s="14">
        <v>5.8799999999999998E-2</v>
      </c>
      <c r="AF62" s="4">
        <v>0.72099999999999997</v>
      </c>
      <c r="AG62" s="4">
        <v>0.89190000000000003</v>
      </c>
      <c r="AH62" s="4">
        <v>0.2666</v>
      </c>
      <c r="AI62" s="4">
        <v>0.85429999999999995</v>
      </c>
      <c r="AJ62" s="4">
        <v>4.4299999999999999E-2</v>
      </c>
      <c r="AK62" s="14">
        <v>0.73529999999999995</v>
      </c>
      <c r="AL62" s="14">
        <v>0.92849999999999999</v>
      </c>
      <c r="AM62" s="14">
        <v>0.24709999999999999</v>
      </c>
      <c r="AN62" s="14">
        <v>0.81459999999999999</v>
      </c>
      <c r="AO62" s="14">
        <v>2.9899999999999999E-2</v>
      </c>
      <c r="AP62" s="4">
        <v>0.76139999999999997</v>
      </c>
      <c r="AQ62" s="4">
        <v>0.99539999999999995</v>
      </c>
      <c r="AR62" s="4">
        <v>0.21729999999999999</v>
      </c>
      <c r="AS62" s="4">
        <v>0.73970000000000002</v>
      </c>
      <c r="AT62" s="4">
        <v>1.5900000000000001E-2</v>
      </c>
      <c r="AU62" s="14">
        <v>0.81310000000000004</v>
      </c>
      <c r="AV62" s="14">
        <v>1.1357999999999999</v>
      </c>
      <c r="AW62" s="14">
        <v>0.16009999999999999</v>
      </c>
      <c r="AX62" s="14">
        <v>0.52700000000000002</v>
      </c>
      <c r="AY62" s="14">
        <v>5.4999999999999997E-3</v>
      </c>
      <c r="AZ62" s="4">
        <v>0.71130000000000004</v>
      </c>
      <c r="BA62" s="4">
        <v>0.86950000000000005</v>
      </c>
      <c r="BB62" s="4">
        <v>0.26490000000000002</v>
      </c>
      <c r="BC62" s="4">
        <v>0.878</v>
      </c>
      <c r="BD62" s="4">
        <v>5.1400000000000001E-2</v>
      </c>
      <c r="BE62" s="5">
        <v>0.72109999999999996</v>
      </c>
      <c r="BF62" s="5">
        <v>0.89300000000000002</v>
      </c>
      <c r="BG62" s="5">
        <v>0.2596</v>
      </c>
      <c r="BH62" s="5">
        <v>0.85360000000000003</v>
      </c>
      <c r="BI62" s="5">
        <v>3.7199999999999997E-2</v>
      </c>
      <c r="BJ62" s="4">
        <v>0.73650000000000004</v>
      </c>
      <c r="BK62" s="4">
        <v>0.93200000000000005</v>
      </c>
      <c r="BL62" s="4">
        <v>0.2407</v>
      </c>
      <c r="BM62" s="4">
        <v>0.81489999999999996</v>
      </c>
      <c r="BN62" s="4">
        <v>2.29E-2</v>
      </c>
      <c r="BO62" s="5">
        <v>0.76200000000000001</v>
      </c>
      <c r="BP62" s="5">
        <v>0.99790000000000001</v>
      </c>
      <c r="BQ62" s="5">
        <v>0.2177</v>
      </c>
      <c r="BR62" s="5">
        <v>0.73909999999999998</v>
      </c>
      <c r="BS62" s="5">
        <v>1.6E-2</v>
      </c>
      <c r="BT62" s="4">
        <v>0.81599999999999995</v>
      </c>
      <c r="BU62" s="4">
        <v>1.1419999999999999</v>
      </c>
      <c r="BV62" s="4">
        <v>0.1651</v>
      </c>
      <c r="BW62" s="4">
        <v>0.52629999999999999</v>
      </c>
      <c r="BX62" s="4">
        <v>8.0000000000000002E-3</v>
      </c>
      <c r="BY62" s="5">
        <v>0.71050000000000002</v>
      </c>
      <c r="BZ62" s="5">
        <v>0.86939999999999995</v>
      </c>
      <c r="CA62" s="5">
        <v>0.2697</v>
      </c>
      <c r="CB62" s="5">
        <v>0.87860000000000005</v>
      </c>
      <c r="CC62" s="5">
        <v>3.1699999999999999E-2</v>
      </c>
      <c r="CD62" s="4">
        <v>0.72070000000000001</v>
      </c>
      <c r="CE62" s="4">
        <v>0.89390000000000003</v>
      </c>
      <c r="CF62" s="4">
        <v>0.26019999999999999</v>
      </c>
      <c r="CG62" s="4">
        <v>0.85419999999999996</v>
      </c>
      <c r="CH62" s="4">
        <v>2.35E-2</v>
      </c>
      <c r="CI62" s="5">
        <v>0.73599999999999999</v>
      </c>
      <c r="CJ62" s="5">
        <v>0.93089999999999995</v>
      </c>
      <c r="CK62" s="5">
        <v>0.24229999999999999</v>
      </c>
      <c r="CL62" s="5">
        <v>0.81620000000000004</v>
      </c>
      <c r="CM62" s="5">
        <v>1.84E-2</v>
      </c>
      <c r="CN62" s="4">
        <v>0.76139999999999997</v>
      </c>
      <c r="CO62" s="4">
        <v>0.99680000000000002</v>
      </c>
      <c r="CP62" s="4">
        <v>0.2157</v>
      </c>
      <c r="CQ62" s="4">
        <v>0.74070000000000003</v>
      </c>
      <c r="CR62" s="4">
        <v>1.04E-2</v>
      </c>
      <c r="CS62" s="5">
        <v>0.81469999999999998</v>
      </c>
      <c r="CT62" s="5">
        <v>1.1395999999999999</v>
      </c>
      <c r="CU62" s="5">
        <v>0.16059999999999999</v>
      </c>
      <c r="CV62" s="5">
        <v>0.52629999999999999</v>
      </c>
      <c r="CW62" s="5">
        <v>4.1000000000000003E-3</v>
      </c>
      <c r="CX62" s="4">
        <v>0.71160000000000001</v>
      </c>
      <c r="CY62" s="4">
        <v>0.87019999999999997</v>
      </c>
      <c r="CZ62" s="4">
        <v>0.27389999999999998</v>
      </c>
      <c r="DA62" s="4">
        <v>0.87770000000000004</v>
      </c>
      <c r="DB62" s="4">
        <v>3.7999999999999999E-2</v>
      </c>
      <c r="DC62" s="5">
        <v>0.72070000000000001</v>
      </c>
      <c r="DD62" s="5">
        <v>0.89249999999999996</v>
      </c>
      <c r="DE62" s="5">
        <v>0.2606</v>
      </c>
      <c r="DF62" s="5">
        <v>0.85429999999999995</v>
      </c>
      <c r="DG62" s="5">
        <v>2.5100000000000001E-2</v>
      </c>
      <c r="DH62" s="4">
        <v>0.7359</v>
      </c>
      <c r="DI62" s="4">
        <v>0.93110000000000004</v>
      </c>
      <c r="DJ62" s="4">
        <v>0.2419</v>
      </c>
      <c r="DK62" s="4">
        <v>0.81420000000000003</v>
      </c>
      <c r="DL62" s="4">
        <v>1.66E-2</v>
      </c>
      <c r="DM62" s="5">
        <v>0.76149999999999995</v>
      </c>
      <c r="DN62" s="5">
        <v>0.99650000000000005</v>
      </c>
      <c r="DO62" s="5">
        <v>0.214</v>
      </c>
      <c r="DP62" s="5">
        <v>0.74039999999999995</v>
      </c>
      <c r="DQ62" s="5">
        <v>1.11E-2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0.74595416666666692</v>
      </c>
      <c r="EW62" s="4">
        <f t="shared" si="1"/>
        <v>0.95801250000000016</v>
      </c>
      <c r="EX62" s="4">
        <f t="shared" si="2"/>
        <v>0.23255416666666665</v>
      </c>
      <c r="EY62" s="4">
        <f t="shared" si="3"/>
        <v>0.77280000000000015</v>
      </c>
      <c r="EZ62" s="4">
        <f t="shared" si="4"/>
        <v>2.6970833333333329E-2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k=10, r=0.1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r=0.1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k=10, r=0.1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k=5, r=0.1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k=20, r=0.9</v>
      </c>
    </row>
    <row r="63" spans="1:16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0.68379999999999996</v>
      </c>
      <c r="H63" s="5">
        <v>0.81</v>
      </c>
      <c r="I63" s="5">
        <v>0.34100000000000003</v>
      </c>
      <c r="J63" s="5">
        <v>0.94640000000000002</v>
      </c>
      <c r="K63" s="5">
        <v>3.9199999999999999E-2</v>
      </c>
      <c r="L63" s="4">
        <v>0.69299999999999995</v>
      </c>
      <c r="M63" s="4">
        <v>0.83099999999999996</v>
      </c>
      <c r="N63" s="4">
        <v>0.3327</v>
      </c>
      <c r="O63" s="4">
        <v>0.92820000000000003</v>
      </c>
      <c r="P63" s="4">
        <v>2.3699999999999999E-2</v>
      </c>
      <c r="Q63" s="5">
        <v>0.7177</v>
      </c>
      <c r="R63" s="5">
        <v>0.88560000000000005</v>
      </c>
      <c r="S63" s="5">
        <v>0.2878</v>
      </c>
      <c r="T63" s="5">
        <v>0.88919999999999999</v>
      </c>
      <c r="U63" s="5">
        <v>2.4E-2</v>
      </c>
      <c r="V63" s="4">
        <v>0.79990000000000006</v>
      </c>
      <c r="W63" s="4">
        <v>1.0880000000000001</v>
      </c>
      <c r="X63" s="4">
        <v>0.1709</v>
      </c>
      <c r="Y63" s="4">
        <v>0.67230000000000001</v>
      </c>
      <c r="Z63" s="4">
        <v>6.8999999999999999E-3</v>
      </c>
      <c r="AA63" s="14">
        <v>0.67530000000000001</v>
      </c>
      <c r="AB63" s="14">
        <v>0.79359999999999997</v>
      </c>
      <c r="AC63" s="14">
        <v>0.35170000000000001</v>
      </c>
      <c r="AD63" s="14">
        <v>0.95609999999999995</v>
      </c>
      <c r="AE63" s="14">
        <v>4.1700000000000001E-2</v>
      </c>
      <c r="AF63" s="4">
        <v>0.68330000000000002</v>
      </c>
      <c r="AG63" s="4">
        <v>0.80779999999999996</v>
      </c>
      <c r="AH63" s="4">
        <v>0.3478</v>
      </c>
      <c r="AI63" s="4">
        <v>0.9456</v>
      </c>
      <c r="AJ63" s="4">
        <v>3.1800000000000002E-2</v>
      </c>
      <c r="AK63" s="14">
        <v>0.69420000000000004</v>
      </c>
      <c r="AL63" s="14">
        <v>0.83460000000000001</v>
      </c>
      <c r="AM63" s="14">
        <v>0.3246</v>
      </c>
      <c r="AN63" s="14">
        <v>0.92849999999999999</v>
      </c>
      <c r="AO63" s="14">
        <v>2.52E-2</v>
      </c>
      <c r="AP63" s="4">
        <v>0.71730000000000005</v>
      </c>
      <c r="AQ63" s="4">
        <v>0.88859999999999995</v>
      </c>
      <c r="AR63" s="4">
        <v>0.2873</v>
      </c>
      <c r="AS63" s="4">
        <v>0.88829999999999998</v>
      </c>
      <c r="AT63" s="4">
        <v>1.66E-2</v>
      </c>
      <c r="AU63" s="14">
        <v>0.79979999999999996</v>
      </c>
      <c r="AV63" s="14">
        <v>1.0889</v>
      </c>
      <c r="AW63" s="14">
        <v>0.17349999999999999</v>
      </c>
      <c r="AX63" s="14">
        <v>0.66990000000000005</v>
      </c>
      <c r="AY63" s="14">
        <v>4.7999999999999996E-3</v>
      </c>
      <c r="AZ63" s="4">
        <v>0.67630000000000001</v>
      </c>
      <c r="BA63" s="4">
        <v>0.79290000000000005</v>
      </c>
      <c r="BB63" s="4">
        <v>0.34589999999999999</v>
      </c>
      <c r="BC63" s="4">
        <v>0.9556</v>
      </c>
      <c r="BD63" s="4">
        <v>3.73E-2</v>
      </c>
      <c r="BE63" s="5">
        <v>0.68269999999999997</v>
      </c>
      <c r="BF63" s="5">
        <v>0.80879999999999996</v>
      </c>
      <c r="BG63" s="5">
        <v>0.34039999999999998</v>
      </c>
      <c r="BH63" s="5">
        <v>0.9466</v>
      </c>
      <c r="BI63" s="5">
        <v>2.7900000000000001E-2</v>
      </c>
      <c r="BJ63" s="4">
        <v>0.69469999999999998</v>
      </c>
      <c r="BK63" s="4">
        <v>0.83509999999999995</v>
      </c>
      <c r="BL63" s="4">
        <v>0.3256</v>
      </c>
      <c r="BM63" s="4">
        <v>0.92910000000000004</v>
      </c>
      <c r="BN63" s="4">
        <v>1.77E-2</v>
      </c>
      <c r="BO63" s="5">
        <v>0.71850000000000003</v>
      </c>
      <c r="BP63" s="5">
        <v>0.88990000000000002</v>
      </c>
      <c r="BQ63" s="5">
        <v>0.28760000000000002</v>
      </c>
      <c r="BR63" s="5">
        <v>0.88819999999999999</v>
      </c>
      <c r="BS63" s="5">
        <v>1.2999999999999999E-2</v>
      </c>
      <c r="BT63" s="4">
        <v>0.79879999999999995</v>
      </c>
      <c r="BU63" s="4">
        <v>1.0869</v>
      </c>
      <c r="BV63" s="4">
        <v>0.17929999999999999</v>
      </c>
      <c r="BW63" s="4">
        <v>0.66949999999999998</v>
      </c>
      <c r="BX63" s="4">
        <v>7.0000000000000001E-3</v>
      </c>
      <c r="BY63" s="5">
        <v>0.67369999999999997</v>
      </c>
      <c r="BZ63" s="5">
        <v>0.7893</v>
      </c>
      <c r="CA63" s="5">
        <v>0.35189999999999999</v>
      </c>
      <c r="CB63" s="5">
        <v>0.95609999999999995</v>
      </c>
      <c r="CC63" s="5">
        <v>2.3599999999999999E-2</v>
      </c>
      <c r="CD63" s="4">
        <v>0.68289999999999995</v>
      </c>
      <c r="CE63" s="4">
        <v>0.80859999999999999</v>
      </c>
      <c r="CF63" s="4">
        <v>0.34410000000000002</v>
      </c>
      <c r="CG63" s="4">
        <v>0.94589999999999996</v>
      </c>
      <c r="CH63" s="4">
        <v>1.8100000000000002E-2</v>
      </c>
      <c r="CI63" s="5">
        <v>0.69450000000000001</v>
      </c>
      <c r="CJ63" s="5">
        <v>0.83550000000000002</v>
      </c>
      <c r="CK63" s="5">
        <v>0.3241</v>
      </c>
      <c r="CL63" s="5">
        <v>0.92920000000000003</v>
      </c>
      <c r="CM63" s="5">
        <v>1.43E-2</v>
      </c>
      <c r="CN63" s="4">
        <v>0.71850000000000003</v>
      </c>
      <c r="CO63" s="4">
        <v>0.88970000000000005</v>
      </c>
      <c r="CP63" s="4">
        <v>0.29070000000000001</v>
      </c>
      <c r="CQ63" s="4">
        <v>0.88900000000000001</v>
      </c>
      <c r="CR63" s="4">
        <v>8.5000000000000006E-3</v>
      </c>
      <c r="CS63" s="5">
        <v>0.79910000000000003</v>
      </c>
      <c r="CT63" s="5">
        <v>1.0868</v>
      </c>
      <c r="CU63" s="5">
        <v>0.17469999999999999</v>
      </c>
      <c r="CV63" s="5">
        <v>0.66979999999999995</v>
      </c>
      <c r="CW63" s="5">
        <v>3.5000000000000001E-3</v>
      </c>
      <c r="CX63" s="4">
        <v>0.67630000000000001</v>
      </c>
      <c r="CY63" s="4">
        <v>0.79410000000000003</v>
      </c>
      <c r="CZ63" s="4">
        <v>0.34899999999999998</v>
      </c>
      <c r="DA63" s="4">
        <v>0.95499999999999996</v>
      </c>
      <c r="DB63" s="4">
        <v>2.6700000000000002E-2</v>
      </c>
      <c r="DC63" s="5">
        <v>0.68210000000000004</v>
      </c>
      <c r="DD63" s="5">
        <v>0.80669999999999997</v>
      </c>
      <c r="DE63" s="5">
        <v>0.34229999999999999</v>
      </c>
      <c r="DF63" s="5">
        <v>0.94579999999999997</v>
      </c>
      <c r="DG63" s="5">
        <v>1.9199999999999998E-2</v>
      </c>
      <c r="DH63" s="4">
        <v>0.69389999999999996</v>
      </c>
      <c r="DI63" s="4">
        <v>0.83379999999999999</v>
      </c>
      <c r="DJ63" s="4">
        <v>0.32800000000000001</v>
      </c>
      <c r="DK63" s="4">
        <v>0.92849999999999999</v>
      </c>
      <c r="DL63" s="4">
        <v>1.2800000000000001E-2</v>
      </c>
      <c r="DM63" s="5">
        <v>0.71789999999999998</v>
      </c>
      <c r="DN63" s="5">
        <v>0.88819999999999999</v>
      </c>
      <c r="DO63" s="5">
        <v>0.28910000000000002</v>
      </c>
      <c r="DP63" s="5">
        <v>0.88919999999999999</v>
      </c>
      <c r="DQ63" s="5">
        <v>9.1000000000000004E-3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0.71040416666666673</v>
      </c>
      <c r="EW63" s="4">
        <f t="shared" si="1"/>
        <v>0.87345833333333356</v>
      </c>
      <c r="EX63" s="4">
        <f t="shared" si="2"/>
        <v>0.30061666666666664</v>
      </c>
      <c r="EY63" s="4">
        <f t="shared" si="3"/>
        <v>0.88661249999999969</v>
      </c>
      <c r="EZ63" s="4">
        <f t="shared" si="4"/>
        <v>2.0858333333333336E-2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k=20, r=0.1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r=0.1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k=20, r=0.1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k=5, r=0.1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k=20, r=0.9</v>
      </c>
    </row>
    <row r="64" spans="1:16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0.72199999999999998</v>
      </c>
      <c r="H64" s="5">
        <v>0.89629999999999999</v>
      </c>
      <c r="I64" s="5">
        <v>0.25940000000000002</v>
      </c>
      <c r="J64" s="5">
        <v>0.85360000000000003</v>
      </c>
      <c r="K64" s="5">
        <v>8.2400000000000001E-2</v>
      </c>
      <c r="L64" s="4">
        <v>0.73760000000000003</v>
      </c>
      <c r="M64" s="4">
        <v>0.93410000000000004</v>
      </c>
      <c r="N64" s="4">
        <v>0.24740000000000001</v>
      </c>
      <c r="O64" s="4">
        <v>0.81379999999999997</v>
      </c>
      <c r="P64" s="4">
        <v>4.4600000000000001E-2</v>
      </c>
      <c r="Q64" s="5">
        <v>0.76129999999999998</v>
      </c>
      <c r="R64" s="5">
        <v>0.99619999999999997</v>
      </c>
      <c r="S64" s="5">
        <v>0.2172</v>
      </c>
      <c r="T64" s="5">
        <v>0.7409</v>
      </c>
      <c r="U64" s="5">
        <v>3.9800000000000002E-2</v>
      </c>
      <c r="V64" s="4">
        <v>0.81220000000000003</v>
      </c>
      <c r="W64" s="4">
        <v>1.1322000000000001</v>
      </c>
      <c r="X64" s="4">
        <v>0.16320000000000001</v>
      </c>
      <c r="Y64" s="4">
        <v>0.53510000000000002</v>
      </c>
      <c r="Z64" s="4">
        <v>1.9800000000000002E-2</v>
      </c>
      <c r="AA64" s="14">
        <v>0.71040000000000003</v>
      </c>
      <c r="AB64" s="14">
        <v>0.86939999999999995</v>
      </c>
      <c r="AC64" s="14">
        <v>0.27939999999999998</v>
      </c>
      <c r="AD64" s="14">
        <v>0.87919999999999998</v>
      </c>
      <c r="AE64" s="14">
        <v>8.3500000000000005E-2</v>
      </c>
      <c r="AF64" s="4">
        <v>0.72209999999999996</v>
      </c>
      <c r="AG64" s="4">
        <v>0.89510000000000001</v>
      </c>
      <c r="AH64" s="4">
        <v>0.26650000000000001</v>
      </c>
      <c r="AI64" s="4">
        <v>0.85409999999999997</v>
      </c>
      <c r="AJ64" s="4">
        <v>6.4199999999999993E-2</v>
      </c>
      <c r="AK64" s="14">
        <v>0.73650000000000004</v>
      </c>
      <c r="AL64" s="14">
        <v>0.93179999999999996</v>
      </c>
      <c r="AM64" s="14">
        <v>0.2465</v>
      </c>
      <c r="AN64" s="14">
        <v>0.81489999999999996</v>
      </c>
      <c r="AO64" s="14">
        <v>5.1799999999999999E-2</v>
      </c>
      <c r="AP64" s="4">
        <v>0.76080000000000003</v>
      </c>
      <c r="AQ64" s="4">
        <v>0.99390000000000001</v>
      </c>
      <c r="AR64" s="4">
        <v>0.21870000000000001</v>
      </c>
      <c r="AS64" s="4">
        <v>0.74119999999999997</v>
      </c>
      <c r="AT64" s="4">
        <v>2.6100000000000002E-2</v>
      </c>
      <c r="AU64" s="14">
        <v>0.81320000000000003</v>
      </c>
      <c r="AV64" s="14">
        <v>1.1352</v>
      </c>
      <c r="AW64" s="14">
        <v>0.17</v>
      </c>
      <c r="AX64" s="14">
        <v>0.53339999999999999</v>
      </c>
      <c r="AY64" s="14">
        <v>7.0000000000000001E-3</v>
      </c>
      <c r="AZ64" s="4">
        <v>0.71260000000000001</v>
      </c>
      <c r="BA64" s="4">
        <v>0.87329999999999997</v>
      </c>
      <c r="BB64" s="4">
        <v>0.2666</v>
      </c>
      <c r="BC64" s="4">
        <v>0.87829999999999997</v>
      </c>
      <c r="BD64" s="4">
        <v>7.9500000000000001E-2</v>
      </c>
      <c r="BE64" s="5">
        <v>0.72250000000000003</v>
      </c>
      <c r="BF64" s="5">
        <v>0.89659999999999995</v>
      </c>
      <c r="BG64" s="5">
        <v>0.25790000000000002</v>
      </c>
      <c r="BH64" s="5">
        <v>0.85389999999999999</v>
      </c>
      <c r="BI64" s="5">
        <v>5.5399999999999998E-2</v>
      </c>
      <c r="BJ64" s="4">
        <v>0.73770000000000002</v>
      </c>
      <c r="BK64" s="4">
        <v>0.93569999999999998</v>
      </c>
      <c r="BL64" s="4">
        <v>0.24030000000000001</v>
      </c>
      <c r="BM64" s="4">
        <v>0.81459999999999999</v>
      </c>
      <c r="BN64" s="4">
        <v>3.6700000000000003E-2</v>
      </c>
      <c r="BO64" s="5">
        <v>0.76239999999999997</v>
      </c>
      <c r="BP64" s="5">
        <v>1.0006999999999999</v>
      </c>
      <c r="BQ64" s="5">
        <v>0.2167</v>
      </c>
      <c r="BR64" s="5">
        <v>0.74060000000000004</v>
      </c>
      <c r="BS64" s="5">
        <v>2.4199999999999999E-2</v>
      </c>
      <c r="BT64" s="4">
        <v>0.81489999999999996</v>
      </c>
      <c r="BU64" s="4">
        <v>1.1393</v>
      </c>
      <c r="BV64" s="4">
        <v>0.1714</v>
      </c>
      <c r="BW64" s="4">
        <v>0.53190000000000004</v>
      </c>
      <c r="BX64" s="4">
        <v>1.01E-2</v>
      </c>
      <c r="BY64" s="5">
        <v>0.71130000000000004</v>
      </c>
      <c r="BZ64" s="5">
        <v>0.87109999999999999</v>
      </c>
      <c r="CA64" s="5">
        <v>0.27010000000000001</v>
      </c>
      <c r="CB64" s="5">
        <v>0.87890000000000001</v>
      </c>
      <c r="CC64" s="5">
        <v>5.0700000000000002E-2</v>
      </c>
      <c r="CD64" s="4">
        <v>0.72150000000000003</v>
      </c>
      <c r="CE64" s="4">
        <v>0.89629999999999999</v>
      </c>
      <c r="CF64" s="4">
        <v>0.25979999999999998</v>
      </c>
      <c r="CG64" s="4">
        <v>0.85440000000000005</v>
      </c>
      <c r="CH64" s="4">
        <v>3.6700000000000003E-2</v>
      </c>
      <c r="CI64" s="5">
        <v>0.7369</v>
      </c>
      <c r="CJ64" s="5">
        <v>0.93379999999999996</v>
      </c>
      <c r="CK64" s="5">
        <v>0.24379999999999999</v>
      </c>
      <c r="CL64" s="5">
        <v>0.81640000000000001</v>
      </c>
      <c r="CM64" s="5">
        <v>2.75E-2</v>
      </c>
      <c r="CN64" s="4">
        <v>0.76229999999999998</v>
      </c>
      <c r="CO64" s="4">
        <v>1</v>
      </c>
      <c r="CP64" s="4">
        <v>0.21690000000000001</v>
      </c>
      <c r="CQ64" s="4">
        <v>0.74170000000000003</v>
      </c>
      <c r="CR64" s="4">
        <v>1.5900000000000001E-2</v>
      </c>
      <c r="CS64" s="5">
        <v>0.81320000000000003</v>
      </c>
      <c r="CT64" s="5">
        <v>1.1365000000000001</v>
      </c>
      <c r="CU64" s="5">
        <v>0.16830000000000001</v>
      </c>
      <c r="CV64" s="5">
        <v>0.53159999999999996</v>
      </c>
      <c r="CW64" s="5">
        <v>6.0000000000000001E-3</v>
      </c>
      <c r="CX64" s="4">
        <v>0.71230000000000004</v>
      </c>
      <c r="CY64" s="4">
        <v>0.87250000000000005</v>
      </c>
      <c r="CZ64" s="4">
        <v>0.27660000000000001</v>
      </c>
      <c r="DA64" s="4">
        <v>0.87770000000000004</v>
      </c>
      <c r="DB64" s="4">
        <v>5.8299999999999998E-2</v>
      </c>
      <c r="DC64" s="5">
        <v>0.72150000000000003</v>
      </c>
      <c r="DD64" s="5">
        <v>0.89539999999999997</v>
      </c>
      <c r="DE64" s="5">
        <v>0.2616</v>
      </c>
      <c r="DF64" s="5">
        <v>0.85409999999999997</v>
      </c>
      <c r="DG64" s="5">
        <v>3.9600000000000003E-2</v>
      </c>
      <c r="DH64" s="4">
        <v>0.73670000000000002</v>
      </c>
      <c r="DI64" s="4">
        <v>0.93379999999999996</v>
      </c>
      <c r="DJ64" s="4">
        <v>0.24310000000000001</v>
      </c>
      <c r="DK64" s="4">
        <v>0.8145</v>
      </c>
      <c r="DL64" s="4">
        <v>2.5700000000000001E-2</v>
      </c>
      <c r="DM64" s="5">
        <v>0.76190000000000002</v>
      </c>
      <c r="DN64" s="5">
        <v>0.99870000000000003</v>
      </c>
      <c r="DO64" s="5">
        <v>0.21590000000000001</v>
      </c>
      <c r="DP64" s="5">
        <v>0.74160000000000004</v>
      </c>
      <c r="DQ64" s="5">
        <v>1.7399999999999999E-2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0.74652499999999999</v>
      </c>
      <c r="EW64" s="4">
        <f t="shared" si="1"/>
        <v>0.95993333333333342</v>
      </c>
      <c r="EX64" s="4">
        <f t="shared" si="2"/>
        <v>0.23448333333333338</v>
      </c>
      <c r="EY64" s="4">
        <f t="shared" si="3"/>
        <v>0.77405416666666638</v>
      </c>
      <c r="EZ64" s="4">
        <f t="shared" si="4"/>
        <v>4.1333333333333326E-2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k=10, r=0.1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k=10, r=0.1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k=10, r=0.1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k=5, r=0.1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k=20, r=0.9</v>
      </c>
    </row>
    <row r="65" spans="1:16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0.72829999999999995</v>
      </c>
      <c r="H65" s="5">
        <v>0.9022</v>
      </c>
      <c r="I65" s="5">
        <v>0.25619999999999998</v>
      </c>
      <c r="J65" s="5">
        <v>0.73219999999999996</v>
      </c>
      <c r="K65" s="5">
        <v>3.15E-2</v>
      </c>
      <c r="L65" s="4">
        <v>0.75529999999999997</v>
      </c>
      <c r="M65" s="4">
        <v>0.96950000000000003</v>
      </c>
      <c r="N65" s="4">
        <v>0.24959999999999999</v>
      </c>
      <c r="O65" s="4">
        <v>0.67549999999999999</v>
      </c>
      <c r="P65" s="4">
        <v>1.5900000000000001E-2</v>
      </c>
      <c r="Q65" s="5">
        <v>0.77249999999999996</v>
      </c>
      <c r="R65" s="5">
        <v>1.0146999999999999</v>
      </c>
      <c r="S65" s="5">
        <v>0.2407</v>
      </c>
      <c r="T65" s="5">
        <v>0.65080000000000005</v>
      </c>
      <c r="U65" s="5">
        <v>1.8100000000000002E-2</v>
      </c>
      <c r="V65" s="4">
        <v>0.80369999999999997</v>
      </c>
      <c r="W65" s="4">
        <v>1.0969</v>
      </c>
      <c r="X65" s="4">
        <v>0.1865</v>
      </c>
      <c r="Y65" s="4">
        <v>0.59299999999999997</v>
      </c>
      <c r="Z65" s="4">
        <v>7.7999999999999996E-3</v>
      </c>
      <c r="AA65" s="14">
        <v>0.70669999999999999</v>
      </c>
      <c r="AB65" s="14">
        <v>0.85470000000000002</v>
      </c>
      <c r="AC65" s="14">
        <v>0.27539999999999998</v>
      </c>
      <c r="AD65" s="14">
        <v>0.78069999999999995</v>
      </c>
      <c r="AE65" s="14">
        <v>3.4799999999999998E-2</v>
      </c>
      <c r="AF65" s="4">
        <v>0.72860000000000003</v>
      </c>
      <c r="AG65" s="4">
        <v>0.90080000000000005</v>
      </c>
      <c r="AH65" s="4">
        <v>0.26569999999999999</v>
      </c>
      <c r="AI65" s="4">
        <v>0.73280000000000001</v>
      </c>
      <c r="AJ65" s="4">
        <v>2.2499999999999999E-2</v>
      </c>
      <c r="AK65" s="14">
        <v>0.75329999999999997</v>
      </c>
      <c r="AL65" s="14">
        <v>0.9647</v>
      </c>
      <c r="AM65" s="14">
        <v>0.25009999999999999</v>
      </c>
      <c r="AN65" s="14">
        <v>0.67290000000000005</v>
      </c>
      <c r="AO65" s="14">
        <v>1.6899999999999998E-2</v>
      </c>
      <c r="AP65" s="4">
        <v>0.76990000000000003</v>
      </c>
      <c r="AQ65" s="4">
        <v>1.0116000000000001</v>
      </c>
      <c r="AR65" s="4">
        <v>0.24</v>
      </c>
      <c r="AS65" s="4">
        <v>0.64980000000000004</v>
      </c>
      <c r="AT65" s="4">
        <v>1.0999999999999999E-2</v>
      </c>
      <c r="AU65" s="14">
        <v>0.80489999999999995</v>
      </c>
      <c r="AV65" s="14">
        <v>1.1011</v>
      </c>
      <c r="AW65" s="14">
        <v>0.1862</v>
      </c>
      <c r="AX65" s="14">
        <v>0.59279999999999999</v>
      </c>
      <c r="AY65" s="14">
        <v>3.7000000000000002E-3</v>
      </c>
      <c r="AZ65" s="4">
        <v>0.71189999999999998</v>
      </c>
      <c r="BA65" s="4">
        <v>0.86229999999999996</v>
      </c>
      <c r="BB65" s="4">
        <v>0.27489999999999998</v>
      </c>
      <c r="BC65" s="4">
        <v>0.78049999999999997</v>
      </c>
      <c r="BD65" s="4">
        <v>2.7199999999999998E-2</v>
      </c>
      <c r="BE65" s="5">
        <v>0.72940000000000005</v>
      </c>
      <c r="BF65" s="5">
        <v>0.90369999999999995</v>
      </c>
      <c r="BG65" s="5">
        <v>0.26400000000000001</v>
      </c>
      <c r="BH65" s="5">
        <v>0.73180000000000001</v>
      </c>
      <c r="BI65" s="5">
        <v>2.01E-2</v>
      </c>
      <c r="BJ65" s="4">
        <v>0.75419999999999998</v>
      </c>
      <c r="BK65" s="4">
        <v>0.96530000000000005</v>
      </c>
      <c r="BL65" s="4">
        <v>0.24840000000000001</v>
      </c>
      <c r="BM65" s="4">
        <v>0.67410000000000003</v>
      </c>
      <c r="BN65" s="4">
        <v>1.3299999999999999E-2</v>
      </c>
      <c r="BO65" s="5">
        <v>0.77039999999999997</v>
      </c>
      <c r="BP65" s="5">
        <v>1.0125999999999999</v>
      </c>
      <c r="BQ65" s="5">
        <v>0.24340000000000001</v>
      </c>
      <c r="BR65" s="5">
        <v>0.64870000000000005</v>
      </c>
      <c r="BS65" s="5">
        <v>9.1000000000000004E-3</v>
      </c>
      <c r="BT65" s="4">
        <v>0.80330000000000001</v>
      </c>
      <c r="BU65" s="4">
        <v>1.0967</v>
      </c>
      <c r="BV65" s="4">
        <v>0.1946</v>
      </c>
      <c r="BW65" s="4">
        <v>0.59209999999999996</v>
      </c>
      <c r="BX65" s="4">
        <v>5.1999999999999998E-3</v>
      </c>
      <c r="BY65" s="5">
        <v>0.70850000000000002</v>
      </c>
      <c r="BZ65" s="5">
        <v>0.85660000000000003</v>
      </c>
      <c r="CA65" s="5">
        <v>0.2747</v>
      </c>
      <c r="CB65" s="5">
        <v>0.78210000000000002</v>
      </c>
      <c r="CC65" s="5">
        <v>1.5900000000000001E-2</v>
      </c>
      <c r="CD65" s="4">
        <v>0.72870000000000001</v>
      </c>
      <c r="CE65" s="4">
        <v>0.90210000000000001</v>
      </c>
      <c r="CF65" s="4">
        <v>0.26069999999999999</v>
      </c>
      <c r="CG65" s="4">
        <v>0.73299999999999998</v>
      </c>
      <c r="CH65" s="4">
        <v>1.1599999999999999E-2</v>
      </c>
      <c r="CI65" s="5">
        <v>0.75490000000000002</v>
      </c>
      <c r="CJ65" s="5">
        <v>0.96809999999999996</v>
      </c>
      <c r="CK65" s="5">
        <v>0.24660000000000001</v>
      </c>
      <c r="CL65" s="5">
        <v>0.67469999999999997</v>
      </c>
      <c r="CM65" s="5">
        <v>0.01</v>
      </c>
      <c r="CN65" s="4">
        <v>0.77290000000000003</v>
      </c>
      <c r="CO65" s="4">
        <v>1.0181</v>
      </c>
      <c r="CP65" s="4">
        <v>0.2422</v>
      </c>
      <c r="CQ65" s="4">
        <v>0.64800000000000002</v>
      </c>
      <c r="CR65" s="4">
        <v>5.4999999999999997E-3</v>
      </c>
      <c r="CS65" s="5">
        <v>0.80249999999999999</v>
      </c>
      <c r="CT65" s="5">
        <v>1.0931999999999999</v>
      </c>
      <c r="CU65" s="5">
        <v>0.1875</v>
      </c>
      <c r="CV65" s="5">
        <v>0.59260000000000002</v>
      </c>
      <c r="CW65" s="5">
        <v>2.3E-3</v>
      </c>
      <c r="CX65" s="4">
        <v>0.71030000000000004</v>
      </c>
      <c r="CY65" s="4">
        <v>0.85829999999999995</v>
      </c>
      <c r="CZ65" s="4">
        <v>0.27379999999999999</v>
      </c>
      <c r="DA65" s="4">
        <v>0.78039999999999998</v>
      </c>
      <c r="DB65" s="4">
        <v>1.9E-2</v>
      </c>
      <c r="DC65" s="5">
        <v>0.72799999999999998</v>
      </c>
      <c r="DD65" s="5">
        <v>0.9</v>
      </c>
      <c r="DE65" s="5">
        <v>0.26300000000000001</v>
      </c>
      <c r="DF65" s="5">
        <v>0.73280000000000001</v>
      </c>
      <c r="DG65" s="5">
        <v>1.2699999999999999E-2</v>
      </c>
      <c r="DH65" s="4">
        <v>0.75339999999999996</v>
      </c>
      <c r="DI65" s="4">
        <v>0.96440000000000003</v>
      </c>
      <c r="DJ65" s="4">
        <v>0.25209999999999999</v>
      </c>
      <c r="DK65" s="4">
        <v>0.67420000000000002</v>
      </c>
      <c r="DL65" s="4">
        <v>8.3999999999999995E-3</v>
      </c>
      <c r="DM65" s="5">
        <v>0.77159999999999995</v>
      </c>
      <c r="DN65" s="5">
        <v>1.0147999999999999</v>
      </c>
      <c r="DO65" s="5">
        <v>0.2427</v>
      </c>
      <c r="DP65" s="5">
        <v>0.64939999999999998</v>
      </c>
      <c r="DQ65" s="5">
        <v>6.0000000000000001E-3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0.75131666666666674</v>
      </c>
      <c r="EW65" s="4">
        <f t="shared" si="1"/>
        <v>0.96174999999999999</v>
      </c>
      <c r="EX65" s="4">
        <f t="shared" si="2"/>
        <v>0.24522916666666664</v>
      </c>
      <c r="EY65" s="4">
        <f t="shared" si="3"/>
        <v>0.68992916666666659</v>
      </c>
      <c r="EZ65" s="4">
        <f t="shared" si="4"/>
        <v>1.5020833333333337E-2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k=10, r=0.1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k=5, r=0.1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k=10, r=0.1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k=5, r=0.1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k=20, r=0.9</v>
      </c>
    </row>
    <row r="66" spans="1:161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4">
        <v>0.69899999999999995</v>
      </c>
      <c r="AB66" s="14">
        <v>0.84189999999999998</v>
      </c>
      <c r="AC66" s="14">
        <v>0.31809999999999999</v>
      </c>
      <c r="AD66" s="14">
        <v>0.86460000000000004</v>
      </c>
      <c r="AE66" s="14">
        <v>5.4199999999999998E-2</v>
      </c>
      <c r="AF66" s="4">
        <v>0.70450000000000002</v>
      </c>
      <c r="AG66" s="4">
        <v>0.85270000000000001</v>
      </c>
      <c r="AH66" s="4">
        <v>0.3241</v>
      </c>
      <c r="AI66" s="4">
        <v>0.85860000000000003</v>
      </c>
      <c r="AJ66" s="4">
        <v>3.8300000000000001E-2</v>
      </c>
      <c r="AK66" s="14">
        <v>0.71250000000000002</v>
      </c>
      <c r="AL66" s="14">
        <v>0.87360000000000004</v>
      </c>
      <c r="AM66" s="14">
        <v>0.30990000000000001</v>
      </c>
      <c r="AN66" s="14">
        <v>0.86429999999999996</v>
      </c>
      <c r="AO66" s="14">
        <v>2.7300000000000001E-2</v>
      </c>
      <c r="AP66" s="4">
        <v>0.72529999999999994</v>
      </c>
      <c r="AQ66" s="4">
        <v>0.90310000000000001</v>
      </c>
      <c r="AR66" s="4">
        <v>0.27929999999999999</v>
      </c>
      <c r="AS66" s="4">
        <v>0.86229999999999996</v>
      </c>
      <c r="AT66" s="4">
        <v>1.6799999999999999E-2</v>
      </c>
      <c r="AU66" s="14">
        <v>0.79790000000000005</v>
      </c>
      <c r="AV66" s="14">
        <v>1.0824</v>
      </c>
      <c r="AW66" s="14">
        <v>0.18859999999999999</v>
      </c>
      <c r="AX66" s="14">
        <v>0.6341</v>
      </c>
      <c r="AY66" s="14">
        <v>3.5000000000000001E-3</v>
      </c>
      <c r="AZ66" s="4">
        <v>0.69889999999999997</v>
      </c>
      <c r="BA66" s="4">
        <v>0.84009999999999996</v>
      </c>
      <c r="BB66" s="4">
        <v>0.316</v>
      </c>
      <c r="BC66" s="4">
        <v>0.86360000000000003</v>
      </c>
      <c r="BD66" s="4">
        <v>4.8099999999999997E-2</v>
      </c>
      <c r="BE66" s="14">
        <v>0.70589999999999997</v>
      </c>
      <c r="BF66" s="14">
        <v>0.85829999999999995</v>
      </c>
      <c r="BG66" s="14">
        <v>0.31890000000000002</v>
      </c>
      <c r="BH66" s="14">
        <v>0.86029999999999995</v>
      </c>
      <c r="BI66" s="14">
        <v>3.4000000000000002E-2</v>
      </c>
      <c r="BJ66" s="4">
        <v>0.71199999999999997</v>
      </c>
      <c r="BK66" s="4">
        <v>0.87229999999999996</v>
      </c>
      <c r="BL66" s="4">
        <v>0.31059999999999999</v>
      </c>
      <c r="BM66" s="4">
        <v>0.86570000000000003</v>
      </c>
      <c r="BN66" s="4">
        <v>2.3E-2</v>
      </c>
      <c r="BO66" s="14">
        <v>0.72699999999999998</v>
      </c>
      <c r="BP66" s="14">
        <v>0.90739999999999998</v>
      </c>
      <c r="BQ66" s="14">
        <v>0.28100000000000003</v>
      </c>
      <c r="BR66" s="14">
        <v>0.86339999999999995</v>
      </c>
      <c r="BS66" s="14">
        <v>1.5599999999999999E-2</v>
      </c>
      <c r="BT66" s="4">
        <v>0.79690000000000005</v>
      </c>
      <c r="BU66" s="4">
        <v>1.0795999999999999</v>
      </c>
      <c r="BV66" s="4">
        <v>0.19639999999999999</v>
      </c>
      <c r="BW66" s="4">
        <v>0.63390000000000002</v>
      </c>
      <c r="BX66" s="4">
        <v>7.1000000000000004E-3</v>
      </c>
      <c r="BY66" s="14">
        <v>0.69640000000000002</v>
      </c>
      <c r="BZ66" s="14">
        <v>0.83550000000000002</v>
      </c>
      <c r="CA66" s="14">
        <v>0.32469999999999999</v>
      </c>
      <c r="CB66" s="14">
        <v>0.8629</v>
      </c>
      <c r="CC66" s="14">
        <v>3.0099999999999998E-2</v>
      </c>
      <c r="CD66" s="4">
        <v>0.70479999999999998</v>
      </c>
      <c r="CE66" s="4">
        <v>0.85460000000000003</v>
      </c>
      <c r="CF66" s="4">
        <v>0.3221</v>
      </c>
      <c r="CG66" s="4">
        <v>0.86040000000000005</v>
      </c>
      <c r="CH66" s="4">
        <v>2.2200000000000001E-2</v>
      </c>
      <c r="CI66" s="16"/>
      <c r="CJ66" s="16"/>
      <c r="CK66" s="16"/>
      <c r="CL66" s="16"/>
      <c r="CM66" s="16"/>
      <c r="CN66" s="4">
        <v>0.72740000000000005</v>
      </c>
      <c r="CO66" s="4">
        <v>0.90849999999999997</v>
      </c>
      <c r="CP66" s="4">
        <v>0.28139999999999998</v>
      </c>
      <c r="CQ66" s="4">
        <v>0.86270000000000002</v>
      </c>
      <c r="CR66" s="4">
        <v>9.4000000000000004E-3</v>
      </c>
      <c r="CS66" s="14">
        <v>0.79679999999999995</v>
      </c>
      <c r="CT66" s="14">
        <v>1.0789</v>
      </c>
      <c r="CU66" s="14">
        <v>0.1888</v>
      </c>
      <c r="CV66" s="14">
        <v>0.6331</v>
      </c>
      <c r="CW66" s="14">
        <v>3.0999999999999999E-3</v>
      </c>
      <c r="CX66" s="4">
        <v>0.69989999999999997</v>
      </c>
      <c r="CY66" s="4">
        <v>0.84179999999999999</v>
      </c>
      <c r="CZ66" s="4">
        <v>0.3201</v>
      </c>
      <c r="DA66" s="4">
        <v>0.8639</v>
      </c>
      <c r="DB66" s="4">
        <v>3.4200000000000001E-2</v>
      </c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/>
      <c r="EH66" s="14"/>
      <c r="EI66" s="14"/>
      <c r="EJ66" s="14"/>
      <c r="EK66" s="14"/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0.72701333333333318</v>
      </c>
      <c r="EW66" s="4">
        <f t="shared" si="1"/>
        <v>0.90871333333333315</v>
      </c>
      <c r="EX66" s="4">
        <f t="shared" si="2"/>
        <v>0.28533333333333333</v>
      </c>
      <c r="EY66" s="4">
        <f t="shared" si="3"/>
        <v>0.81691999999999998</v>
      </c>
      <c r="EZ66" s="4">
        <f t="shared" si="4"/>
        <v>2.4459999999999999E-2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k=20, r=0.1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k=20, r=0.1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k=20, r=0.1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k=15,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k=20, r=0.9</v>
      </c>
    </row>
    <row r="67" spans="1:16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0.66249999999999998</v>
      </c>
      <c r="H67" s="5">
        <v>0.75460000000000005</v>
      </c>
      <c r="I67" s="5">
        <v>0.3659</v>
      </c>
      <c r="J67" s="5">
        <v>0.95550000000000002</v>
      </c>
      <c r="K67" s="5">
        <v>0.30809999999999998</v>
      </c>
      <c r="L67" s="4">
        <v>0.67630000000000001</v>
      </c>
      <c r="M67" s="4">
        <v>0.78310000000000002</v>
      </c>
      <c r="N67" s="4">
        <v>0.3523</v>
      </c>
      <c r="O67" s="4">
        <v>0.94169999999999998</v>
      </c>
      <c r="P67" s="4">
        <v>0.25069999999999998</v>
      </c>
      <c r="Q67" s="5">
        <v>0.70509999999999995</v>
      </c>
      <c r="R67" s="5">
        <v>0.8518</v>
      </c>
      <c r="S67" s="5">
        <v>0.31</v>
      </c>
      <c r="T67" s="5">
        <v>0.91469999999999996</v>
      </c>
      <c r="U67" s="5">
        <v>0.1666</v>
      </c>
      <c r="V67" s="4">
        <v>0.81779999999999997</v>
      </c>
      <c r="W67" s="4">
        <v>1.1437999999999999</v>
      </c>
      <c r="X67" s="4">
        <v>0.224</v>
      </c>
      <c r="Y67" s="4">
        <v>0.80930000000000002</v>
      </c>
      <c r="Z67" s="4">
        <v>8.2299999999999998E-2</v>
      </c>
      <c r="AA67" s="14">
        <v>0.65090000000000003</v>
      </c>
      <c r="AB67" s="14">
        <v>0.72729999999999995</v>
      </c>
      <c r="AC67" s="14">
        <v>0.38090000000000002</v>
      </c>
      <c r="AD67" s="14">
        <v>0.96309999999999996</v>
      </c>
      <c r="AE67" s="14">
        <v>0.1603</v>
      </c>
      <c r="AF67" s="4">
        <v>0.66190000000000004</v>
      </c>
      <c r="AG67" s="4">
        <v>0.75009999999999999</v>
      </c>
      <c r="AH67" s="4">
        <v>0.37069999999999997</v>
      </c>
      <c r="AI67" s="4">
        <v>0.95489999999999997</v>
      </c>
      <c r="AJ67" s="4">
        <v>0.24740000000000001</v>
      </c>
      <c r="AK67" s="14">
        <v>0.67679999999999996</v>
      </c>
      <c r="AL67" s="14">
        <v>0.78539999999999999</v>
      </c>
      <c r="AM67" s="14">
        <v>0.34760000000000002</v>
      </c>
      <c r="AN67" s="14">
        <v>0.94199999999999995</v>
      </c>
      <c r="AO67" s="14">
        <v>0.23330000000000001</v>
      </c>
      <c r="AP67" s="4">
        <v>0.70589999999999997</v>
      </c>
      <c r="AQ67" s="4">
        <v>0.85299999999999998</v>
      </c>
      <c r="AR67" s="4">
        <v>0.31190000000000001</v>
      </c>
      <c r="AS67" s="4">
        <v>0.91459999999999997</v>
      </c>
      <c r="AT67" s="4">
        <v>0.15590000000000001</v>
      </c>
      <c r="AU67" s="14">
        <v>0.81859999999999999</v>
      </c>
      <c r="AV67" s="14">
        <v>1.1445000000000001</v>
      </c>
      <c r="AW67" s="14">
        <v>0.2198</v>
      </c>
      <c r="AX67" s="14">
        <v>0.80810000000000004</v>
      </c>
      <c r="AY67" s="14">
        <v>4.1700000000000001E-2</v>
      </c>
      <c r="AZ67" s="4">
        <v>0.65190000000000003</v>
      </c>
      <c r="BA67" s="4">
        <v>0.72899999999999998</v>
      </c>
      <c r="BB67" s="4">
        <v>0.3664</v>
      </c>
      <c r="BC67" s="4">
        <v>0.96289999999999998</v>
      </c>
      <c r="BD67" s="4">
        <v>0.13089999999999999</v>
      </c>
      <c r="BE67" s="5">
        <v>0.66239999999999999</v>
      </c>
      <c r="BF67" s="5">
        <v>0.75329999999999997</v>
      </c>
      <c r="BG67" s="5">
        <v>0.36680000000000001</v>
      </c>
      <c r="BH67" s="5">
        <v>0.95569999999999999</v>
      </c>
      <c r="BI67" s="5">
        <v>0.2072</v>
      </c>
      <c r="BJ67" s="4">
        <v>0.67830000000000001</v>
      </c>
      <c r="BK67" s="4">
        <v>0.78820000000000001</v>
      </c>
      <c r="BL67" s="4">
        <v>0.34739999999999999</v>
      </c>
      <c r="BM67" s="4">
        <v>0.94230000000000003</v>
      </c>
      <c r="BN67" s="4">
        <v>0.19089999999999999</v>
      </c>
      <c r="BO67" s="5">
        <v>0.70650000000000002</v>
      </c>
      <c r="BP67" s="5">
        <v>0.85680000000000001</v>
      </c>
      <c r="BQ67" s="5">
        <v>0.311</v>
      </c>
      <c r="BR67" s="5">
        <v>0.91439999999999999</v>
      </c>
      <c r="BS67" s="5">
        <v>0.1326</v>
      </c>
      <c r="BT67" s="4">
        <v>0.81830000000000003</v>
      </c>
      <c r="BU67" s="4">
        <v>1.1467000000000001</v>
      </c>
      <c r="BV67" s="4">
        <v>0.22520000000000001</v>
      </c>
      <c r="BW67" s="4">
        <v>0.80820000000000003</v>
      </c>
      <c r="BX67" s="4">
        <v>5.6599999999999998E-2</v>
      </c>
      <c r="BY67" s="5">
        <v>0.64929999999999999</v>
      </c>
      <c r="BZ67" s="5">
        <v>0.72440000000000004</v>
      </c>
      <c r="CA67" s="5">
        <v>0.38369999999999999</v>
      </c>
      <c r="CB67" s="5">
        <v>0.96299999999999997</v>
      </c>
      <c r="CC67" s="5">
        <v>9.2299999999999993E-2</v>
      </c>
      <c r="CD67" s="4">
        <v>0.66190000000000004</v>
      </c>
      <c r="CE67" s="4">
        <v>0.75270000000000004</v>
      </c>
      <c r="CF67" s="4">
        <v>0.36780000000000002</v>
      </c>
      <c r="CG67" s="4">
        <v>0.95530000000000004</v>
      </c>
      <c r="CH67" s="4">
        <v>0.1346</v>
      </c>
      <c r="CI67" s="5">
        <v>0.67759999999999998</v>
      </c>
      <c r="CJ67" s="5">
        <v>0.78690000000000004</v>
      </c>
      <c r="CK67" s="5">
        <v>0.34699999999999998</v>
      </c>
      <c r="CL67" s="5">
        <v>0.94259999999999999</v>
      </c>
      <c r="CM67" s="5">
        <v>0.13600000000000001</v>
      </c>
      <c r="CN67" s="4">
        <v>0.70579999999999998</v>
      </c>
      <c r="CO67" s="4">
        <v>0.85440000000000005</v>
      </c>
      <c r="CP67" s="4">
        <v>0.31340000000000001</v>
      </c>
      <c r="CQ67" s="4">
        <v>0.91459999999999997</v>
      </c>
      <c r="CR67" s="4">
        <v>8.8300000000000003E-2</v>
      </c>
      <c r="CS67" s="5">
        <v>0.81850000000000001</v>
      </c>
      <c r="CT67" s="5">
        <v>1.1467000000000001</v>
      </c>
      <c r="CU67" s="5">
        <v>0.22389999999999999</v>
      </c>
      <c r="CV67" s="5">
        <v>0.80830000000000002</v>
      </c>
      <c r="CW67" s="5">
        <v>3.7499999999999999E-2</v>
      </c>
      <c r="CX67" s="4">
        <v>0.65159999999999996</v>
      </c>
      <c r="CY67" s="4">
        <v>0.72919999999999996</v>
      </c>
      <c r="CZ67" s="4">
        <v>0.37669999999999998</v>
      </c>
      <c r="DA67" s="4">
        <v>0.96240000000000003</v>
      </c>
      <c r="DB67" s="4">
        <v>0.12039999999999999</v>
      </c>
      <c r="DC67" s="5">
        <v>0.66080000000000005</v>
      </c>
      <c r="DD67" s="5">
        <v>0.74909999999999999</v>
      </c>
      <c r="DE67" s="5">
        <v>0.36890000000000001</v>
      </c>
      <c r="DF67" s="5">
        <v>0.95509999999999995</v>
      </c>
      <c r="DG67" s="5">
        <v>0.16800000000000001</v>
      </c>
      <c r="DH67" s="4">
        <v>0.67700000000000005</v>
      </c>
      <c r="DI67" s="4">
        <v>0.78559999999999997</v>
      </c>
      <c r="DJ67" s="4">
        <v>0.3508</v>
      </c>
      <c r="DK67" s="4">
        <v>0.94179999999999997</v>
      </c>
      <c r="DL67" s="4">
        <v>0.1113</v>
      </c>
      <c r="DM67" s="5">
        <v>0.70630000000000004</v>
      </c>
      <c r="DN67" s="5">
        <v>0.85550000000000004</v>
      </c>
      <c r="DO67" s="5">
        <v>0.31130000000000002</v>
      </c>
      <c r="DP67" s="5">
        <v>0.91490000000000005</v>
      </c>
      <c r="DQ67" s="5">
        <v>0.1085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0.6980291666666667</v>
      </c>
      <c r="EW67" s="4">
        <f t="shared" si="1"/>
        <v>0.84074166666666639</v>
      </c>
      <c r="EX67" s="4">
        <f t="shared" si="2"/>
        <v>0.32926249999999996</v>
      </c>
      <c r="EY67" s="4">
        <f t="shared" si="3"/>
        <v>0.92123749999999982</v>
      </c>
      <c r="EZ67" s="4">
        <f t="shared" si="4"/>
        <v>0.14842083333333331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k=20, r=0.1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k=20, r=0.1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k=20, r=0.1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k=5, r=0.1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k=20, r=0.9</v>
      </c>
    </row>
    <row r="68" spans="1:16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0.66439999999999999</v>
      </c>
      <c r="H68" s="5">
        <v>0.75870000000000004</v>
      </c>
      <c r="I68" s="5">
        <v>0.36220000000000002</v>
      </c>
      <c r="J68" s="5">
        <v>0.95550000000000002</v>
      </c>
      <c r="K68" s="5">
        <v>0.48980000000000001</v>
      </c>
      <c r="L68" s="4">
        <v>0.67789999999999995</v>
      </c>
      <c r="M68" s="4">
        <v>0.78659999999999997</v>
      </c>
      <c r="N68" s="4">
        <v>0.34949999999999998</v>
      </c>
      <c r="O68" s="4">
        <v>0.94169999999999998</v>
      </c>
      <c r="P68" s="4">
        <v>0.33129999999999998</v>
      </c>
      <c r="Q68" s="5">
        <v>0.70589999999999997</v>
      </c>
      <c r="R68" s="5">
        <v>0.85340000000000005</v>
      </c>
      <c r="S68" s="5">
        <v>0.30940000000000001</v>
      </c>
      <c r="T68" s="5">
        <v>0.91469999999999996</v>
      </c>
      <c r="U68" s="5">
        <v>0.25640000000000002</v>
      </c>
      <c r="V68" s="4">
        <v>0.8165</v>
      </c>
      <c r="W68" s="4">
        <v>1.1403000000000001</v>
      </c>
      <c r="X68" s="4">
        <v>0.22450000000000001</v>
      </c>
      <c r="Y68" s="4">
        <v>0.80930000000000002</v>
      </c>
      <c r="Z68" s="4">
        <v>0.1004</v>
      </c>
      <c r="AA68" s="14">
        <v>0.65310000000000001</v>
      </c>
      <c r="AB68" s="14">
        <v>0.7319</v>
      </c>
      <c r="AC68" s="14">
        <v>0.37569999999999998</v>
      </c>
      <c r="AD68" s="14">
        <v>0.96309999999999996</v>
      </c>
      <c r="AE68" s="14">
        <v>0.28810000000000002</v>
      </c>
      <c r="AF68" s="4">
        <v>0.66379999999999995</v>
      </c>
      <c r="AG68" s="4">
        <v>0.75419999999999998</v>
      </c>
      <c r="AH68" s="4">
        <v>0.36720000000000003</v>
      </c>
      <c r="AI68" s="4">
        <v>0.95489999999999997</v>
      </c>
      <c r="AJ68" s="4">
        <v>0.38929999999999998</v>
      </c>
      <c r="AK68" s="14">
        <v>0.6784</v>
      </c>
      <c r="AL68" s="14">
        <v>0.78869999999999996</v>
      </c>
      <c r="AM68" s="14">
        <v>0.34489999999999998</v>
      </c>
      <c r="AN68" s="14">
        <v>0.94199999999999995</v>
      </c>
      <c r="AO68" s="14">
        <v>0.35809999999999997</v>
      </c>
      <c r="AP68" s="4">
        <v>0.70679999999999998</v>
      </c>
      <c r="AQ68" s="4">
        <v>0.85470000000000002</v>
      </c>
      <c r="AR68" s="4">
        <v>0.31109999999999999</v>
      </c>
      <c r="AS68" s="4">
        <v>0.91459999999999997</v>
      </c>
      <c r="AT68" s="4">
        <v>0.23089999999999999</v>
      </c>
      <c r="AU68" s="14">
        <v>0.81730000000000003</v>
      </c>
      <c r="AV68" s="14">
        <v>1.1411</v>
      </c>
      <c r="AW68" s="14">
        <v>0.2205</v>
      </c>
      <c r="AX68" s="14">
        <v>0.80810000000000004</v>
      </c>
      <c r="AY68" s="14">
        <v>5.3100000000000001E-2</v>
      </c>
      <c r="AZ68" s="4">
        <v>0.65400000000000003</v>
      </c>
      <c r="BA68" s="4">
        <v>0.73319999999999996</v>
      </c>
      <c r="BB68" s="4">
        <v>0.36299999999999999</v>
      </c>
      <c r="BC68" s="4">
        <v>0.96289999999999998</v>
      </c>
      <c r="BD68" s="4">
        <v>0.21440000000000001</v>
      </c>
      <c r="BE68" s="5">
        <v>0.66439999999999999</v>
      </c>
      <c r="BF68" s="5">
        <v>0.75719999999999998</v>
      </c>
      <c r="BG68" s="5">
        <v>0.36309999999999998</v>
      </c>
      <c r="BH68" s="5">
        <v>0.95569999999999999</v>
      </c>
      <c r="BI68" s="5">
        <v>0.30919999999999997</v>
      </c>
      <c r="BJ68" s="4">
        <v>0.67989999999999995</v>
      </c>
      <c r="BK68" s="4">
        <v>0.79149999999999998</v>
      </c>
      <c r="BL68" s="4">
        <v>0.3448</v>
      </c>
      <c r="BM68" s="4">
        <v>0.94230000000000003</v>
      </c>
      <c r="BN68" s="4">
        <v>0.29139999999999999</v>
      </c>
      <c r="BO68" s="5">
        <v>0.70740000000000003</v>
      </c>
      <c r="BP68" s="5">
        <v>0.85829999999999995</v>
      </c>
      <c r="BQ68" s="5">
        <v>0.31040000000000001</v>
      </c>
      <c r="BR68" s="5">
        <v>0.91439999999999999</v>
      </c>
      <c r="BS68" s="5">
        <v>0.19</v>
      </c>
      <c r="BT68" s="4">
        <v>0.81720000000000004</v>
      </c>
      <c r="BU68" s="4">
        <v>1.1434</v>
      </c>
      <c r="BV68" s="4">
        <v>0.2258</v>
      </c>
      <c r="BW68" s="4">
        <v>0.80820000000000003</v>
      </c>
      <c r="BX68" s="4">
        <v>6.3E-2</v>
      </c>
      <c r="BY68" s="5">
        <v>0.65139999999999998</v>
      </c>
      <c r="BZ68" s="5">
        <v>0.72850000000000004</v>
      </c>
      <c r="CA68" s="5">
        <v>0.37980000000000003</v>
      </c>
      <c r="CB68" s="5">
        <v>0.96299999999999997</v>
      </c>
      <c r="CC68" s="5">
        <v>0.18</v>
      </c>
      <c r="CD68" s="4">
        <v>0.66390000000000005</v>
      </c>
      <c r="CE68" s="4">
        <v>0.75670000000000004</v>
      </c>
      <c r="CF68" s="4">
        <v>0.36409999999999998</v>
      </c>
      <c r="CG68" s="4">
        <v>0.95530000000000004</v>
      </c>
      <c r="CH68" s="4">
        <v>0.24299999999999999</v>
      </c>
      <c r="CI68" s="14">
        <v>0.67920000000000003</v>
      </c>
      <c r="CJ68" s="14">
        <v>0.7903</v>
      </c>
      <c r="CK68" s="14">
        <v>0.34429999999999999</v>
      </c>
      <c r="CL68" s="14">
        <v>0.94259999999999999</v>
      </c>
      <c r="CM68" s="14">
        <v>0.2535</v>
      </c>
      <c r="CN68" s="4">
        <v>0.70679999999999998</v>
      </c>
      <c r="CO68" s="4">
        <v>0.85609999999999997</v>
      </c>
      <c r="CP68" s="4">
        <v>0.31280000000000002</v>
      </c>
      <c r="CQ68" s="4">
        <v>0.91459999999999997</v>
      </c>
      <c r="CR68" s="4">
        <v>0.12970000000000001</v>
      </c>
      <c r="CS68" s="5">
        <v>0.81730000000000003</v>
      </c>
      <c r="CT68" s="5">
        <v>1.1435</v>
      </c>
      <c r="CU68" s="5">
        <v>0.22450000000000001</v>
      </c>
      <c r="CV68" s="5">
        <v>0.80830000000000002</v>
      </c>
      <c r="CW68" s="5">
        <v>4.5600000000000002E-2</v>
      </c>
      <c r="CX68" s="4">
        <v>0.65380000000000005</v>
      </c>
      <c r="CY68" s="4">
        <v>0.73340000000000005</v>
      </c>
      <c r="CZ68" s="4">
        <v>0.37240000000000001</v>
      </c>
      <c r="DA68" s="4">
        <v>0.96240000000000003</v>
      </c>
      <c r="DB68" s="4">
        <v>0.20979999999999999</v>
      </c>
      <c r="DC68" s="16"/>
      <c r="DD68" s="16"/>
      <c r="DE68" s="16"/>
      <c r="DF68" s="16"/>
      <c r="DG68" s="16"/>
      <c r="DH68" s="4">
        <v>0.67859999999999998</v>
      </c>
      <c r="DI68" s="4">
        <v>0.78900000000000003</v>
      </c>
      <c r="DJ68" s="4">
        <v>0.34810000000000002</v>
      </c>
      <c r="DK68" s="4">
        <v>0.94179999999999997</v>
      </c>
      <c r="DL68" s="4">
        <v>0.20419999999999999</v>
      </c>
      <c r="DM68" s="16"/>
      <c r="DN68" s="16"/>
      <c r="DO68" s="16"/>
      <c r="DP68" s="16"/>
      <c r="DQ68" s="16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0.67859999999999998</v>
      </c>
      <c r="EH68" s="5">
        <v>0.78939999999999999</v>
      </c>
      <c r="EI68" s="5">
        <v>0.3463</v>
      </c>
      <c r="EJ68" s="5">
        <v>0.94199999999999995</v>
      </c>
      <c r="EK68" s="5">
        <v>0.26979999999999998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0.69955217391304347</v>
      </c>
      <c r="EW68" s="4">
        <f t="shared" si="1"/>
        <v>0.84393913043478275</v>
      </c>
      <c r="EX68" s="4">
        <f t="shared" si="2"/>
        <v>0.32690434782608691</v>
      </c>
      <c r="EY68" s="4">
        <f t="shared" si="3"/>
        <v>0.92094347826086942</v>
      </c>
      <c r="EZ68" s="4">
        <f t="shared" si="4"/>
        <v>0.23612608695652179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k=20, r=0.1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k=20, r=0.1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k=20, r=0.1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k=5, r=0.1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k=20, r=0.9</v>
      </c>
    </row>
    <row r="69" spans="1:161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4">
        <v>0.65059999999999996</v>
      </c>
      <c r="AB69" s="14">
        <v>0.72689999999999999</v>
      </c>
      <c r="AC69" s="14">
        <v>0.38629999999999998</v>
      </c>
      <c r="AD69" s="14">
        <v>0.96309999999999996</v>
      </c>
      <c r="AE69" s="14">
        <v>0.2571</v>
      </c>
      <c r="AF69" s="4">
        <v>0.66369999999999996</v>
      </c>
      <c r="AG69" s="4">
        <v>0.754</v>
      </c>
      <c r="AH69" s="4">
        <v>0.37530000000000002</v>
      </c>
      <c r="AI69" s="4">
        <v>0.95489999999999997</v>
      </c>
      <c r="AJ69" s="4">
        <v>0.35239999999999999</v>
      </c>
      <c r="AK69" s="14">
        <v>0.6804</v>
      </c>
      <c r="AL69" s="14">
        <v>0.79390000000000005</v>
      </c>
      <c r="AM69" s="14">
        <v>0.34710000000000002</v>
      </c>
      <c r="AN69" s="14">
        <v>0.94199999999999995</v>
      </c>
      <c r="AO69" s="14">
        <v>0.32969999999999999</v>
      </c>
      <c r="AP69" s="4">
        <v>0.71120000000000005</v>
      </c>
      <c r="AQ69" s="4">
        <v>0.86619999999999997</v>
      </c>
      <c r="AR69" s="4">
        <v>0.30680000000000002</v>
      </c>
      <c r="AS69" s="4">
        <v>0.91459999999999997</v>
      </c>
      <c r="AT69" s="4">
        <v>0.20100000000000001</v>
      </c>
      <c r="AU69" s="14">
        <v>0.82650000000000001</v>
      </c>
      <c r="AV69" s="14">
        <v>1.1653</v>
      </c>
      <c r="AW69" s="14">
        <v>0.21740000000000001</v>
      </c>
      <c r="AX69" s="14">
        <v>0.80810000000000004</v>
      </c>
      <c r="AY69" s="14">
        <v>5.1499999999999997E-2</v>
      </c>
      <c r="AZ69" s="4">
        <v>0.65210000000000001</v>
      </c>
      <c r="BA69" s="4">
        <v>0.72909999999999997</v>
      </c>
      <c r="BB69" s="4">
        <v>0.374</v>
      </c>
      <c r="BC69" s="4">
        <v>0.96289999999999998</v>
      </c>
      <c r="BD69" s="4">
        <v>0.2208</v>
      </c>
      <c r="BE69" s="5">
        <v>0.66439999999999999</v>
      </c>
      <c r="BF69" s="5">
        <v>0.75739999999999996</v>
      </c>
      <c r="BG69" s="5">
        <v>0.37130000000000002</v>
      </c>
      <c r="BH69" s="5">
        <v>0.95569999999999999</v>
      </c>
      <c r="BI69" s="5">
        <v>0.31580000000000003</v>
      </c>
      <c r="BJ69" s="4">
        <v>0.68149999999999999</v>
      </c>
      <c r="BK69" s="4">
        <v>0.79569999999999996</v>
      </c>
      <c r="BL69" s="4">
        <v>0.34660000000000002</v>
      </c>
      <c r="BM69" s="4">
        <v>0.94230000000000003</v>
      </c>
      <c r="BN69" s="4">
        <v>0.28520000000000001</v>
      </c>
      <c r="BO69" s="5">
        <v>0.7117</v>
      </c>
      <c r="BP69" s="5">
        <v>0.87019999999999997</v>
      </c>
      <c r="BQ69" s="5">
        <v>0.30480000000000002</v>
      </c>
      <c r="BR69" s="5">
        <v>0.91439999999999999</v>
      </c>
      <c r="BS69" s="5">
        <v>0.1774</v>
      </c>
      <c r="BT69" s="4">
        <v>0.82620000000000005</v>
      </c>
      <c r="BU69" s="4">
        <v>1.1671</v>
      </c>
      <c r="BV69" s="4">
        <v>0.2228</v>
      </c>
      <c r="BW69" s="4">
        <v>0.80820000000000003</v>
      </c>
      <c r="BX69" s="4">
        <v>5.8000000000000003E-2</v>
      </c>
      <c r="BY69" s="5">
        <v>0.6492</v>
      </c>
      <c r="BZ69" s="5">
        <v>0.72409999999999997</v>
      </c>
      <c r="CA69" s="5">
        <v>0.39400000000000002</v>
      </c>
      <c r="CB69" s="5">
        <v>0.96299999999999997</v>
      </c>
      <c r="CC69" s="5">
        <v>0.16370000000000001</v>
      </c>
      <c r="CD69" s="4">
        <v>0.66349999999999998</v>
      </c>
      <c r="CE69" s="4">
        <v>0.75619999999999998</v>
      </c>
      <c r="CF69" s="4">
        <v>0.37219999999999998</v>
      </c>
      <c r="CG69" s="4">
        <v>0.95530000000000004</v>
      </c>
      <c r="CH69" s="4">
        <v>0.2203</v>
      </c>
      <c r="CI69" s="5">
        <v>0.68100000000000005</v>
      </c>
      <c r="CJ69" s="5">
        <v>0.79500000000000004</v>
      </c>
      <c r="CK69" s="5">
        <v>0.34560000000000002</v>
      </c>
      <c r="CL69" s="5">
        <v>0.94259999999999999</v>
      </c>
      <c r="CM69" s="5">
        <v>0.21379999999999999</v>
      </c>
      <c r="CN69" s="4">
        <v>0.71109999999999995</v>
      </c>
      <c r="CO69" s="4">
        <v>0.86770000000000003</v>
      </c>
      <c r="CP69" s="4">
        <v>0.308</v>
      </c>
      <c r="CQ69" s="4">
        <v>0.91459999999999997</v>
      </c>
      <c r="CR69" s="4">
        <v>0.1235</v>
      </c>
      <c r="CS69" s="5">
        <v>0.82679999999999998</v>
      </c>
      <c r="CT69" s="5">
        <v>1.1678999999999999</v>
      </c>
      <c r="CU69" s="5">
        <v>0.2218</v>
      </c>
      <c r="CV69" s="5">
        <v>0.80830000000000002</v>
      </c>
      <c r="CW69" s="5">
        <v>4.5600000000000002E-2</v>
      </c>
      <c r="CX69" s="4">
        <v>0.65159999999999996</v>
      </c>
      <c r="CY69" s="4">
        <v>0.7288</v>
      </c>
      <c r="CZ69" s="4">
        <v>0.38650000000000001</v>
      </c>
      <c r="DA69" s="4">
        <v>0.96240000000000003</v>
      </c>
      <c r="DB69" s="4">
        <v>0.2031</v>
      </c>
      <c r="DC69" s="5">
        <v>0.66259999999999997</v>
      </c>
      <c r="DD69" s="5">
        <v>0.75329999999999997</v>
      </c>
      <c r="DE69" s="5">
        <v>0.3725</v>
      </c>
      <c r="DF69" s="5">
        <v>0.95499999999999996</v>
      </c>
      <c r="DG69" s="5">
        <v>0.25509999999999999</v>
      </c>
      <c r="DH69" s="4">
        <v>0.6804</v>
      </c>
      <c r="DI69" s="4">
        <v>0.79349999999999998</v>
      </c>
      <c r="DJ69" s="4">
        <v>0.35039999999999999</v>
      </c>
      <c r="DK69" s="4">
        <v>0.94179999999999997</v>
      </c>
      <c r="DL69" s="4">
        <v>0.1825</v>
      </c>
      <c r="DM69" s="5">
        <v>0.71140000000000003</v>
      </c>
      <c r="DN69" s="5">
        <v>0.86860000000000004</v>
      </c>
      <c r="DO69" s="5">
        <v>0.30590000000000001</v>
      </c>
      <c r="DP69" s="5">
        <v>0.91490000000000005</v>
      </c>
      <c r="DQ69" s="5">
        <v>0.153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0.70031052631578949</v>
      </c>
      <c r="EW69" s="4">
        <f t="shared" si="1"/>
        <v>0.8463631578947366</v>
      </c>
      <c r="EX69" s="4">
        <f t="shared" si="2"/>
        <v>0.33206842105263157</v>
      </c>
      <c r="EY69" s="4">
        <f t="shared" si="3"/>
        <v>0.92232105263157893</v>
      </c>
      <c r="EZ69" s="4">
        <f t="shared" si="4"/>
        <v>0.20049999999999998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k=20, r=0.1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k=20, r=0.1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k=20, r=0.1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k=10, r=0.1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k=20, r=0.9</v>
      </c>
    </row>
    <row r="70" spans="1:161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4">
        <v>0.67279999999999995</v>
      </c>
      <c r="AB70" s="14">
        <v>0.77739999999999998</v>
      </c>
      <c r="AC70" s="14">
        <v>0.35610000000000003</v>
      </c>
      <c r="AD70" s="14">
        <v>0.96309999999999996</v>
      </c>
      <c r="AE70" s="14">
        <v>0.2843</v>
      </c>
      <c r="AF70" s="4">
        <v>0.68459999999999999</v>
      </c>
      <c r="AG70" s="4">
        <v>0.80120000000000002</v>
      </c>
      <c r="AH70" s="4">
        <v>0.34889999999999999</v>
      </c>
      <c r="AI70" s="4">
        <v>0.95489999999999997</v>
      </c>
      <c r="AJ70" s="4">
        <v>0.47699999999999998</v>
      </c>
      <c r="AK70" s="14">
        <v>0.69689999999999996</v>
      </c>
      <c r="AL70" s="14">
        <v>0.83099999999999996</v>
      </c>
      <c r="AM70" s="14">
        <v>0.3327</v>
      </c>
      <c r="AN70" s="14">
        <v>0.94199999999999995</v>
      </c>
      <c r="AO70" s="14">
        <v>0.46579999999999999</v>
      </c>
      <c r="AP70" s="4">
        <v>0.71709999999999996</v>
      </c>
      <c r="AQ70" s="4">
        <v>0.87539999999999996</v>
      </c>
      <c r="AR70" s="4">
        <v>0.311</v>
      </c>
      <c r="AS70" s="4">
        <v>0.91459999999999997</v>
      </c>
      <c r="AT70" s="4">
        <v>0.34429999999999999</v>
      </c>
      <c r="AU70" s="14">
        <v>0.77869999999999995</v>
      </c>
      <c r="AV70" s="14">
        <v>1.0264</v>
      </c>
      <c r="AW70" s="14">
        <v>0.25140000000000001</v>
      </c>
      <c r="AX70" s="14">
        <v>0.80810000000000004</v>
      </c>
      <c r="AY70" s="14">
        <v>0.1125</v>
      </c>
      <c r="AZ70" s="4">
        <v>0.67379999999999995</v>
      </c>
      <c r="BA70" s="4">
        <v>0.77859999999999996</v>
      </c>
      <c r="BB70" s="4">
        <v>0.3473</v>
      </c>
      <c r="BC70" s="4">
        <v>0.96289999999999998</v>
      </c>
      <c r="BD70" s="4">
        <v>0.24529999999999999</v>
      </c>
      <c r="BE70" s="5">
        <v>0.68459999999999999</v>
      </c>
      <c r="BF70" s="5">
        <v>0.80400000000000005</v>
      </c>
      <c r="BG70" s="5">
        <v>0.3448</v>
      </c>
      <c r="BH70" s="5">
        <v>0.95569999999999999</v>
      </c>
      <c r="BI70" s="5">
        <v>0.41170000000000001</v>
      </c>
      <c r="BJ70" s="4">
        <v>0.6976</v>
      </c>
      <c r="BK70" s="4">
        <v>0.83169999999999999</v>
      </c>
      <c r="BL70" s="4">
        <v>0.33239999999999997</v>
      </c>
      <c r="BM70" s="4">
        <v>0.94230000000000003</v>
      </c>
      <c r="BN70" s="4">
        <v>0.42749999999999999</v>
      </c>
      <c r="BO70" s="5">
        <v>0.7177</v>
      </c>
      <c r="BP70" s="5">
        <v>0.87839999999999996</v>
      </c>
      <c r="BQ70" s="5">
        <v>0.31180000000000002</v>
      </c>
      <c r="BR70" s="5">
        <v>0.91439999999999999</v>
      </c>
      <c r="BS70" s="5">
        <v>0.33150000000000002</v>
      </c>
      <c r="BT70" s="4">
        <v>0.77959999999999996</v>
      </c>
      <c r="BU70" s="4">
        <v>1.0299</v>
      </c>
      <c r="BV70" s="4">
        <v>0.25440000000000002</v>
      </c>
      <c r="BW70" s="4">
        <v>0.80820000000000003</v>
      </c>
      <c r="BX70" s="4">
        <v>0.13539999999999999</v>
      </c>
      <c r="BY70" s="5">
        <v>0.67200000000000004</v>
      </c>
      <c r="BZ70" s="5">
        <v>0.77500000000000002</v>
      </c>
      <c r="CA70" s="5">
        <v>0.3609</v>
      </c>
      <c r="CB70" s="5">
        <v>0.96299999999999997</v>
      </c>
      <c r="CC70" s="5">
        <v>0.1691</v>
      </c>
      <c r="CD70" s="4">
        <v>0.68400000000000005</v>
      </c>
      <c r="CE70" s="4">
        <v>0.80310000000000004</v>
      </c>
      <c r="CF70" s="4">
        <v>0.3463</v>
      </c>
      <c r="CG70" s="4">
        <v>0.95530000000000004</v>
      </c>
      <c r="CH70" s="4">
        <v>0.27939999999999998</v>
      </c>
      <c r="CI70" s="5">
        <v>0.69699999999999995</v>
      </c>
      <c r="CJ70" s="5">
        <v>0.83050000000000002</v>
      </c>
      <c r="CK70" s="5">
        <v>0.3322</v>
      </c>
      <c r="CL70" s="5">
        <v>0.94259999999999999</v>
      </c>
      <c r="CM70" s="5">
        <v>0.3135</v>
      </c>
      <c r="CN70" s="4">
        <v>0.71740000000000004</v>
      </c>
      <c r="CO70" s="4">
        <v>0.87729999999999997</v>
      </c>
      <c r="CP70" s="4">
        <v>0.3135</v>
      </c>
      <c r="CQ70" s="4">
        <v>0.91459999999999997</v>
      </c>
      <c r="CR70" s="4">
        <v>0.22520000000000001</v>
      </c>
      <c r="CS70" s="5">
        <v>0.78100000000000003</v>
      </c>
      <c r="CT70" s="5">
        <v>1.0342</v>
      </c>
      <c r="CU70" s="5">
        <v>0.25509999999999999</v>
      </c>
      <c r="CV70" s="5">
        <v>0.80830000000000002</v>
      </c>
      <c r="CW70" s="5">
        <v>9.7299999999999998E-2</v>
      </c>
      <c r="CX70" s="4">
        <v>0.67390000000000005</v>
      </c>
      <c r="CY70" s="4">
        <v>0.7792</v>
      </c>
      <c r="CZ70" s="4">
        <v>0.35439999999999999</v>
      </c>
      <c r="DA70" s="4">
        <v>0.96240000000000003</v>
      </c>
      <c r="DB70" s="4">
        <v>0.2177</v>
      </c>
      <c r="DC70" s="5">
        <v>0.68340000000000001</v>
      </c>
      <c r="DD70" s="5">
        <v>0.80049999999999999</v>
      </c>
      <c r="DE70" s="5">
        <v>0.34660000000000002</v>
      </c>
      <c r="DF70" s="5">
        <v>0.95499999999999996</v>
      </c>
      <c r="DG70" s="5">
        <v>0.31580000000000003</v>
      </c>
      <c r="DH70" s="4">
        <v>0.69640000000000002</v>
      </c>
      <c r="DI70" s="4">
        <v>0.82950000000000002</v>
      </c>
      <c r="DJ70" s="4">
        <v>0.33510000000000001</v>
      </c>
      <c r="DK70" s="4">
        <v>0.94179999999999997</v>
      </c>
      <c r="DL70" s="4">
        <v>0.29270000000000002</v>
      </c>
      <c r="DM70" s="5">
        <v>0.71760000000000002</v>
      </c>
      <c r="DN70" s="5">
        <v>0.878</v>
      </c>
      <c r="DO70" s="5">
        <v>0.31190000000000001</v>
      </c>
      <c r="DP70" s="5">
        <v>0.91490000000000005</v>
      </c>
      <c r="DQ70" s="5">
        <v>0.26319999999999999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0.70663684210526301</v>
      </c>
      <c r="EW70" s="4">
        <f t="shared" si="1"/>
        <v>0.85480526315789473</v>
      </c>
      <c r="EX70" s="4">
        <f t="shared" si="2"/>
        <v>0.3235157894736842</v>
      </c>
      <c r="EY70" s="4">
        <f t="shared" si="3"/>
        <v>0.92232105263157893</v>
      </c>
      <c r="EZ70" s="4">
        <f t="shared" si="4"/>
        <v>0.28469473684210528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k=20, r=0.1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k=20, r=0.1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k=20, r=0.1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k=10, r=0.1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k=20, r=0.9</v>
      </c>
    </row>
    <row r="71" spans="1:16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0.66169999999999995</v>
      </c>
      <c r="H71" s="5">
        <v>0.75360000000000005</v>
      </c>
      <c r="I71" s="5">
        <v>0.36659999999999998</v>
      </c>
      <c r="J71" s="5">
        <v>0.95550000000000002</v>
      </c>
      <c r="K71" s="5">
        <v>0.39629999999999999</v>
      </c>
      <c r="L71" s="4">
        <v>0.67830000000000001</v>
      </c>
      <c r="M71" s="4">
        <v>0.79190000000000005</v>
      </c>
      <c r="N71" s="4">
        <v>0.34370000000000001</v>
      </c>
      <c r="O71" s="4">
        <v>0.94169999999999998</v>
      </c>
      <c r="P71" s="4">
        <v>0.25919999999999999</v>
      </c>
      <c r="Q71" s="5">
        <v>0.71779999999999999</v>
      </c>
      <c r="R71" s="5">
        <v>0.8881</v>
      </c>
      <c r="S71" s="5">
        <v>0.28970000000000001</v>
      </c>
      <c r="T71" s="5">
        <v>0.91469999999999996</v>
      </c>
      <c r="U71" s="5">
        <v>0.20930000000000001</v>
      </c>
      <c r="V71" s="4">
        <v>0.83540000000000003</v>
      </c>
      <c r="W71" s="4">
        <v>1.1803999999999999</v>
      </c>
      <c r="X71" s="4">
        <v>0.2238</v>
      </c>
      <c r="Y71" s="4">
        <v>0.80930000000000002</v>
      </c>
      <c r="Z71" s="4">
        <v>8.0100000000000005E-2</v>
      </c>
      <c r="AA71" s="14">
        <v>0.64900000000000002</v>
      </c>
      <c r="AB71" s="14">
        <v>0.72389999999999999</v>
      </c>
      <c r="AC71" s="14">
        <v>0.38879999999999998</v>
      </c>
      <c r="AD71" s="14">
        <v>0.96309999999999996</v>
      </c>
      <c r="AE71" s="14">
        <v>0.214</v>
      </c>
      <c r="AF71" s="4">
        <v>0.66020000000000001</v>
      </c>
      <c r="AG71" s="4">
        <v>0.749</v>
      </c>
      <c r="AH71" s="4">
        <v>0.374</v>
      </c>
      <c r="AI71" s="4">
        <v>0.95489999999999997</v>
      </c>
      <c r="AJ71" s="4">
        <v>0.31319999999999998</v>
      </c>
      <c r="AK71" s="14">
        <v>0.67869999999999997</v>
      </c>
      <c r="AL71" s="14">
        <v>0.79379999999999995</v>
      </c>
      <c r="AM71" s="14">
        <v>0.33979999999999999</v>
      </c>
      <c r="AN71" s="14">
        <v>0.94199999999999995</v>
      </c>
      <c r="AO71" s="14">
        <v>0.29670000000000002</v>
      </c>
      <c r="AP71" s="4">
        <v>0.71840000000000004</v>
      </c>
      <c r="AQ71" s="4">
        <v>0.88949999999999996</v>
      </c>
      <c r="AR71" s="4">
        <v>0.29210000000000003</v>
      </c>
      <c r="AS71" s="4">
        <v>0.91459999999999997</v>
      </c>
      <c r="AT71" s="4">
        <v>0.18</v>
      </c>
      <c r="AU71" s="14">
        <v>0.83599999999999997</v>
      </c>
      <c r="AV71" s="14">
        <v>1.1833</v>
      </c>
      <c r="AW71" s="14">
        <v>0.21940000000000001</v>
      </c>
      <c r="AX71" s="14">
        <v>0.80810000000000004</v>
      </c>
      <c r="AY71" s="14">
        <v>4.8399999999999999E-2</v>
      </c>
      <c r="AZ71" s="4">
        <v>0.6492</v>
      </c>
      <c r="BA71" s="4">
        <v>0.72389999999999999</v>
      </c>
      <c r="BB71" s="4">
        <v>0.37319999999999998</v>
      </c>
      <c r="BC71" s="4">
        <v>0.96289999999999998</v>
      </c>
      <c r="BD71" s="4">
        <v>0.1678</v>
      </c>
      <c r="BE71" s="5">
        <v>0.66090000000000004</v>
      </c>
      <c r="BF71" s="5">
        <v>0.75239999999999996</v>
      </c>
      <c r="BG71" s="5">
        <v>0.36919999999999997</v>
      </c>
      <c r="BH71" s="5">
        <v>0.95569999999999999</v>
      </c>
      <c r="BI71" s="5">
        <v>0.25380000000000003</v>
      </c>
      <c r="BJ71" s="4">
        <v>0.68020000000000003</v>
      </c>
      <c r="BK71" s="4">
        <v>0.79659999999999997</v>
      </c>
      <c r="BL71" s="4">
        <v>0.33829999999999999</v>
      </c>
      <c r="BM71" s="4">
        <v>0.94230000000000003</v>
      </c>
      <c r="BN71" s="4">
        <v>0.2369</v>
      </c>
      <c r="BO71" s="5">
        <v>0.71940000000000004</v>
      </c>
      <c r="BP71" s="5">
        <v>0.89229999999999998</v>
      </c>
      <c r="BQ71" s="5">
        <v>0.29330000000000001</v>
      </c>
      <c r="BR71" s="5">
        <v>0.91439999999999999</v>
      </c>
      <c r="BS71" s="5">
        <v>0.15989999999999999</v>
      </c>
      <c r="BT71" s="4">
        <v>0.83750000000000002</v>
      </c>
      <c r="BU71" s="4">
        <v>1.1886000000000001</v>
      </c>
      <c r="BV71" s="4">
        <v>0.2228</v>
      </c>
      <c r="BW71" s="4">
        <v>0.80820000000000003</v>
      </c>
      <c r="BX71" s="4">
        <v>5.2299999999999999E-2</v>
      </c>
      <c r="BY71" s="5">
        <v>0.64659999999999995</v>
      </c>
      <c r="BZ71" s="5">
        <v>0.71960000000000002</v>
      </c>
      <c r="CA71" s="5">
        <v>0.39040000000000002</v>
      </c>
      <c r="CB71" s="5">
        <v>0.96299999999999997</v>
      </c>
      <c r="CC71" s="5">
        <v>0.13059999999999999</v>
      </c>
      <c r="CD71" s="4">
        <v>0.66049999999999998</v>
      </c>
      <c r="CE71" s="4">
        <v>0.75180000000000002</v>
      </c>
      <c r="CF71" s="4">
        <v>0.36840000000000001</v>
      </c>
      <c r="CG71" s="4">
        <v>0.95530000000000004</v>
      </c>
      <c r="CH71" s="4">
        <v>0.18240000000000001</v>
      </c>
      <c r="CI71" s="5">
        <v>0.67969999999999997</v>
      </c>
      <c r="CJ71" s="5">
        <v>0.79530000000000001</v>
      </c>
      <c r="CK71" s="5">
        <v>0.33779999999999999</v>
      </c>
      <c r="CL71" s="5">
        <v>0.94259999999999999</v>
      </c>
      <c r="CM71" s="5">
        <v>0.18279999999999999</v>
      </c>
      <c r="CN71" s="4">
        <v>0.71950000000000003</v>
      </c>
      <c r="CO71" s="4">
        <v>0.89249999999999996</v>
      </c>
      <c r="CP71" s="4">
        <v>0.29139999999999999</v>
      </c>
      <c r="CQ71" s="4">
        <v>0.91459999999999997</v>
      </c>
      <c r="CR71" s="4">
        <v>0.1091</v>
      </c>
      <c r="CS71" s="5">
        <v>0.83599999999999997</v>
      </c>
      <c r="CT71" s="5">
        <v>1.1850000000000001</v>
      </c>
      <c r="CU71" s="5">
        <v>0.2238</v>
      </c>
      <c r="CV71" s="5">
        <v>0.80830000000000002</v>
      </c>
      <c r="CW71" s="5">
        <v>4.41E-2</v>
      </c>
      <c r="CX71" s="4">
        <v>0.64910000000000001</v>
      </c>
      <c r="CY71" s="4">
        <v>0.72509999999999997</v>
      </c>
      <c r="CZ71" s="4">
        <v>0.3841</v>
      </c>
      <c r="DA71" s="4">
        <v>0.96240000000000003</v>
      </c>
      <c r="DB71" s="4">
        <v>0.16320000000000001</v>
      </c>
      <c r="DC71" s="5">
        <v>0.65980000000000005</v>
      </c>
      <c r="DD71" s="5">
        <v>0.74890000000000001</v>
      </c>
      <c r="DE71" s="5">
        <v>0.36909999999999998</v>
      </c>
      <c r="DF71" s="5">
        <v>0.95499999999999996</v>
      </c>
      <c r="DG71" s="5">
        <v>0.223</v>
      </c>
      <c r="DH71" s="4">
        <v>0.67900000000000005</v>
      </c>
      <c r="DI71" s="4">
        <v>0.79400000000000004</v>
      </c>
      <c r="DJ71" s="4">
        <v>0.34110000000000001</v>
      </c>
      <c r="DK71" s="4">
        <v>0.94179999999999997</v>
      </c>
      <c r="DL71" s="4">
        <v>0.16239999999999999</v>
      </c>
      <c r="DM71" s="5">
        <v>0.71960000000000002</v>
      </c>
      <c r="DN71" s="5">
        <v>0.89270000000000005</v>
      </c>
      <c r="DO71" s="5">
        <v>0.2913</v>
      </c>
      <c r="DP71" s="5">
        <v>0.91490000000000005</v>
      </c>
      <c r="DQ71" s="5">
        <v>0.14380000000000001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0.70335000000000003</v>
      </c>
      <c r="EW71" s="4">
        <f t="shared" ref="EW71:EW137" si="7">AVERAGEIFS(B71:EU71,metrics.est,"MSE")</f>
        <v>0.85552916666666656</v>
      </c>
      <c r="EX71" s="4">
        <f t="shared" ref="EX71:EX137" si="8">AVERAGEIFS(B71:EU71,metrics.est,"R")</f>
        <v>0.32497083333333332</v>
      </c>
      <c r="EY71" s="4">
        <f t="shared" ref="EY71:EY137" si="9">AVERAGEIFS(B71:EU71,metrics.est,"Coverage")</f>
        <v>0.92123333333333302</v>
      </c>
      <c r="EZ71" s="4">
        <f t="shared" ref="EZ71:EZ137" si="10">AVERAGEIFS(B71:EU71,metrics.est,"Time")</f>
        <v>0.1867708333333333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k=20, r=0.1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k=20, r=0.1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k=20, r=0.1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k=5, r=0.1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k=20, r=0.9</v>
      </c>
    </row>
    <row r="72" spans="1:16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0.65910000000000002</v>
      </c>
      <c r="H72" s="5">
        <v>0.74660000000000004</v>
      </c>
      <c r="I72" s="5">
        <v>0.37109999999999999</v>
      </c>
      <c r="J72" s="5">
        <v>0.95550000000000002</v>
      </c>
      <c r="K72" s="5">
        <v>0.36470000000000002</v>
      </c>
      <c r="L72" s="4">
        <v>0.67320000000000002</v>
      </c>
      <c r="M72" s="4">
        <v>0.77580000000000005</v>
      </c>
      <c r="N72" s="4">
        <v>0.35589999999999999</v>
      </c>
      <c r="O72" s="4">
        <v>0.94169999999999998</v>
      </c>
      <c r="P72" s="4">
        <v>0.24490000000000001</v>
      </c>
      <c r="Q72" s="5">
        <v>0.70309999999999995</v>
      </c>
      <c r="R72" s="5">
        <v>0.84670000000000001</v>
      </c>
      <c r="S72" s="5">
        <v>0.31109999999999999</v>
      </c>
      <c r="T72" s="5">
        <v>0.91469999999999996</v>
      </c>
      <c r="U72" s="5">
        <v>0.18440000000000001</v>
      </c>
      <c r="V72" s="4">
        <v>0.81740000000000002</v>
      </c>
      <c r="W72" s="4">
        <v>1.1427</v>
      </c>
      <c r="X72" s="4">
        <v>0.22339999999999999</v>
      </c>
      <c r="Y72" s="4">
        <v>0.80930000000000002</v>
      </c>
      <c r="Z72" s="4">
        <v>7.17E-2</v>
      </c>
      <c r="AA72" s="14">
        <v>0.64690000000000003</v>
      </c>
      <c r="AB72" s="14">
        <v>0.71830000000000005</v>
      </c>
      <c r="AC72" s="14">
        <v>0.38729999999999998</v>
      </c>
      <c r="AD72" s="14">
        <v>0.96309999999999996</v>
      </c>
      <c r="AE72" s="14">
        <v>0.1729</v>
      </c>
      <c r="AF72" s="4">
        <v>0.65810000000000002</v>
      </c>
      <c r="AG72" s="4">
        <v>0.74180000000000001</v>
      </c>
      <c r="AH72" s="4">
        <v>0.37590000000000001</v>
      </c>
      <c r="AI72" s="4">
        <v>0.95489999999999997</v>
      </c>
      <c r="AJ72" s="4">
        <v>0.24779999999999999</v>
      </c>
      <c r="AK72" s="14">
        <v>0.67369999999999997</v>
      </c>
      <c r="AL72" s="14">
        <v>0.77810000000000001</v>
      </c>
      <c r="AM72" s="14">
        <v>0.3513</v>
      </c>
      <c r="AN72" s="14">
        <v>0.94199999999999995</v>
      </c>
      <c r="AO72" s="14">
        <v>0.2387</v>
      </c>
      <c r="AP72" s="4">
        <v>0.70369999999999999</v>
      </c>
      <c r="AQ72" s="4">
        <v>0.84760000000000002</v>
      </c>
      <c r="AR72" s="4">
        <v>0.3135</v>
      </c>
      <c r="AS72" s="4">
        <v>0.91459999999999997</v>
      </c>
      <c r="AT72" s="4">
        <v>0.14069999999999999</v>
      </c>
      <c r="AU72" s="14">
        <v>0.81830000000000003</v>
      </c>
      <c r="AV72" s="14">
        <v>1.1437999999999999</v>
      </c>
      <c r="AW72" s="14">
        <v>0.21909999999999999</v>
      </c>
      <c r="AX72" s="14">
        <v>0.80810000000000004</v>
      </c>
      <c r="AY72" s="14">
        <v>4.1799999999999997E-2</v>
      </c>
      <c r="AZ72" s="4">
        <v>0.64780000000000004</v>
      </c>
      <c r="BA72" s="4">
        <v>0.72</v>
      </c>
      <c r="BB72" s="4">
        <v>0.3725</v>
      </c>
      <c r="BC72" s="4">
        <v>0.96289999999999998</v>
      </c>
      <c r="BD72" s="4">
        <v>0.12859999999999999</v>
      </c>
      <c r="BE72" s="5">
        <v>0.65869999999999995</v>
      </c>
      <c r="BF72" s="5">
        <v>0.745</v>
      </c>
      <c r="BG72" s="5">
        <v>0.372</v>
      </c>
      <c r="BH72" s="5">
        <v>0.95569999999999999</v>
      </c>
      <c r="BI72" s="5">
        <v>0.20169999999999999</v>
      </c>
      <c r="BJ72" s="4">
        <v>0.67520000000000002</v>
      </c>
      <c r="BK72" s="4">
        <v>0.78100000000000003</v>
      </c>
      <c r="BL72" s="4">
        <v>0.35070000000000001</v>
      </c>
      <c r="BM72" s="4">
        <v>0.94230000000000003</v>
      </c>
      <c r="BN72" s="4">
        <v>0.21029999999999999</v>
      </c>
      <c r="BO72" s="5">
        <v>0.70440000000000003</v>
      </c>
      <c r="BP72" s="5">
        <v>0.85140000000000005</v>
      </c>
      <c r="BQ72" s="5">
        <v>0.31259999999999999</v>
      </c>
      <c r="BR72" s="5">
        <v>0.91439999999999999</v>
      </c>
      <c r="BS72" s="5">
        <v>0.1288</v>
      </c>
      <c r="BT72" s="4">
        <v>0.81789999999999996</v>
      </c>
      <c r="BU72" s="4">
        <v>1.1454</v>
      </c>
      <c r="BV72" s="4">
        <v>0.22459999999999999</v>
      </c>
      <c r="BW72" s="4">
        <v>0.80820000000000003</v>
      </c>
      <c r="BX72" s="4">
        <v>4.8300000000000003E-2</v>
      </c>
      <c r="BY72" s="5">
        <v>0.6452</v>
      </c>
      <c r="BZ72" s="5">
        <v>0.71540000000000004</v>
      </c>
      <c r="CA72" s="5">
        <v>0.39019999999999999</v>
      </c>
      <c r="CB72" s="5">
        <v>0.96299999999999997</v>
      </c>
      <c r="CC72" s="5">
        <v>9.4200000000000006E-2</v>
      </c>
      <c r="CD72" s="4">
        <v>0.65839999999999999</v>
      </c>
      <c r="CE72" s="4">
        <v>0.74460000000000004</v>
      </c>
      <c r="CF72" s="4">
        <v>0.37269999999999998</v>
      </c>
      <c r="CG72" s="4">
        <v>0.95530000000000004</v>
      </c>
      <c r="CH72" s="4">
        <v>0.13239999999999999</v>
      </c>
      <c r="CI72" s="5">
        <v>0.67459999999999998</v>
      </c>
      <c r="CJ72" s="5">
        <v>0.77980000000000005</v>
      </c>
      <c r="CK72" s="5">
        <v>0.35039999999999999</v>
      </c>
      <c r="CL72" s="5">
        <v>0.94259999999999999</v>
      </c>
      <c r="CM72" s="5">
        <v>0.1404</v>
      </c>
      <c r="CN72" s="4">
        <v>0.70369999999999999</v>
      </c>
      <c r="CO72" s="4">
        <v>0.84909999999999997</v>
      </c>
      <c r="CP72" s="4">
        <v>0.31440000000000001</v>
      </c>
      <c r="CQ72" s="4">
        <v>0.91459999999999997</v>
      </c>
      <c r="CR72" s="4">
        <v>8.8300000000000003E-2</v>
      </c>
      <c r="CS72" s="5">
        <v>0.81820000000000004</v>
      </c>
      <c r="CT72" s="5">
        <v>1.1457999999999999</v>
      </c>
      <c r="CU72" s="5">
        <v>0.22320000000000001</v>
      </c>
      <c r="CV72" s="5">
        <v>0.80830000000000002</v>
      </c>
      <c r="CW72" s="5">
        <v>3.9399999999999998E-2</v>
      </c>
      <c r="CX72" s="4">
        <v>0.64749999999999996</v>
      </c>
      <c r="CY72" s="4">
        <v>0.71989999999999998</v>
      </c>
      <c r="CZ72" s="4">
        <v>0.38340000000000002</v>
      </c>
      <c r="DA72" s="4">
        <v>0.96240000000000003</v>
      </c>
      <c r="DB72" s="4">
        <v>0.12180000000000001</v>
      </c>
      <c r="DC72" s="5">
        <v>0.65720000000000001</v>
      </c>
      <c r="DD72" s="5">
        <v>0.74099999999999999</v>
      </c>
      <c r="DE72" s="5">
        <v>0.37359999999999999</v>
      </c>
      <c r="DF72" s="5">
        <v>0.95499999999999996</v>
      </c>
      <c r="DG72" s="5">
        <v>0.16850000000000001</v>
      </c>
      <c r="DH72" s="4">
        <v>0.67400000000000004</v>
      </c>
      <c r="DI72" s="4">
        <v>0.77849999999999997</v>
      </c>
      <c r="DJ72" s="4">
        <v>0.35420000000000001</v>
      </c>
      <c r="DK72" s="4">
        <v>0.94179999999999997</v>
      </c>
      <c r="DL72" s="4">
        <v>0.11990000000000001</v>
      </c>
      <c r="DM72" s="5">
        <v>0.70420000000000005</v>
      </c>
      <c r="DN72" s="5">
        <v>0.85019999999999996</v>
      </c>
      <c r="DO72" s="5">
        <v>0.31259999999999999</v>
      </c>
      <c r="DP72" s="5">
        <v>0.91490000000000005</v>
      </c>
      <c r="DQ72" s="5">
        <v>0.11020000000000001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0.69529166666666675</v>
      </c>
      <c r="EW72" s="4">
        <f t="shared" si="7"/>
        <v>0.83438333333333359</v>
      </c>
      <c r="EX72" s="4">
        <f t="shared" si="8"/>
        <v>0.33248749999999994</v>
      </c>
      <c r="EY72" s="4">
        <f t="shared" si="9"/>
        <v>0.92123333333333302</v>
      </c>
      <c r="EZ72" s="4">
        <f t="shared" si="10"/>
        <v>0.15140000000000001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k=20, r=0.1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k=20, r=0.1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k=20, r=0.1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k=5, r=0.1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k=20, r=0.9</v>
      </c>
    </row>
    <row r="73" spans="1:16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0.66700000000000004</v>
      </c>
      <c r="H73" s="5">
        <v>0.7661</v>
      </c>
      <c r="I73" s="5">
        <v>0.36170000000000002</v>
      </c>
      <c r="J73" s="5">
        <v>0.95550000000000002</v>
      </c>
      <c r="K73" s="5">
        <v>0.35880000000000001</v>
      </c>
      <c r="L73" s="4">
        <v>0.67889999999999995</v>
      </c>
      <c r="M73" s="4">
        <v>0.79059999999999997</v>
      </c>
      <c r="N73" s="4">
        <v>0.34799999999999998</v>
      </c>
      <c r="O73" s="4">
        <v>0.94169999999999998</v>
      </c>
      <c r="P73" s="4">
        <v>0.25869999999999999</v>
      </c>
      <c r="Q73" s="5">
        <v>0.70760000000000001</v>
      </c>
      <c r="R73" s="5">
        <v>0.85860000000000003</v>
      </c>
      <c r="S73" s="5">
        <v>0.30399999999999999</v>
      </c>
      <c r="T73" s="5">
        <v>0.91469999999999996</v>
      </c>
      <c r="U73" s="5">
        <v>0.18740000000000001</v>
      </c>
      <c r="V73" s="4">
        <v>0.82140000000000002</v>
      </c>
      <c r="W73" s="4">
        <v>1.1528</v>
      </c>
      <c r="X73" s="4">
        <v>0.2215</v>
      </c>
      <c r="Y73" s="4">
        <v>0.80930000000000002</v>
      </c>
      <c r="Z73" s="4">
        <v>7.0699999999999999E-2</v>
      </c>
      <c r="AA73" s="14">
        <v>0.65620000000000001</v>
      </c>
      <c r="AB73" s="14">
        <v>0.74150000000000005</v>
      </c>
      <c r="AC73" s="14">
        <v>0.3745</v>
      </c>
      <c r="AD73" s="14">
        <v>0.96309999999999996</v>
      </c>
      <c r="AE73" s="14">
        <v>0.17660000000000001</v>
      </c>
      <c r="AF73" s="4">
        <v>0.66610000000000003</v>
      </c>
      <c r="AG73" s="4">
        <v>0.76100000000000001</v>
      </c>
      <c r="AH73" s="4">
        <v>0.36620000000000003</v>
      </c>
      <c r="AI73" s="4">
        <v>0.95489999999999997</v>
      </c>
      <c r="AJ73" s="4">
        <v>0.24199999999999999</v>
      </c>
      <c r="AK73" s="14">
        <v>0.67989999999999995</v>
      </c>
      <c r="AL73" s="14">
        <v>0.79369999999999996</v>
      </c>
      <c r="AM73" s="14">
        <v>0.34310000000000002</v>
      </c>
      <c r="AN73" s="14">
        <v>0.94199999999999995</v>
      </c>
      <c r="AO73" s="14">
        <v>0.2384</v>
      </c>
      <c r="AP73" s="4">
        <v>0.70820000000000005</v>
      </c>
      <c r="AQ73" s="4">
        <v>0.85940000000000005</v>
      </c>
      <c r="AR73" s="4">
        <v>0.30740000000000001</v>
      </c>
      <c r="AS73" s="4">
        <v>0.91459999999999997</v>
      </c>
      <c r="AT73" s="4">
        <v>0.14030000000000001</v>
      </c>
      <c r="AU73" s="14">
        <v>0.82210000000000005</v>
      </c>
      <c r="AV73" s="14">
        <v>1.1533</v>
      </c>
      <c r="AW73" s="14">
        <v>0.2175</v>
      </c>
      <c r="AX73" s="14">
        <v>0.80810000000000004</v>
      </c>
      <c r="AY73" s="14">
        <v>4.07E-2</v>
      </c>
      <c r="AZ73" s="4">
        <v>0.65739999999999998</v>
      </c>
      <c r="BA73" s="4">
        <v>0.74339999999999995</v>
      </c>
      <c r="BB73" s="4">
        <v>0.36399999999999999</v>
      </c>
      <c r="BC73" s="4">
        <v>0.96289999999999998</v>
      </c>
      <c r="BD73" s="4">
        <v>0.13170000000000001</v>
      </c>
      <c r="BE73" s="5">
        <v>0.66669999999999996</v>
      </c>
      <c r="BF73" s="5">
        <v>0.76470000000000005</v>
      </c>
      <c r="BG73" s="5">
        <v>0.36199999999999999</v>
      </c>
      <c r="BH73" s="5">
        <v>0.95569999999999999</v>
      </c>
      <c r="BI73" s="5">
        <v>0.21740000000000001</v>
      </c>
      <c r="BJ73" s="4">
        <v>0.68089999999999995</v>
      </c>
      <c r="BK73" s="4">
        <v>0.79530000000000001</v>
      </c>
      <c r="BL73" s="4">
        <v>0.34279999999999999</v>
      </c>
      <c r="BM73" s="4">
        <v>0.94230000000000003</v>
      </c>
      <c r="BN73" s="4">
        <v>0.193</v>
      </c>
      <c r="BO73" s="5">
        <v>0.70879999999999999</v>
      </c>
      <c r="BP73" s="5">
        <v>0.86299999999999999</v>
      </c>
      <c r="BQ73" s="5">
        <v>0.30530000000000002</v>
      </c>
      <c r="BR73" s="5">
        <v>0.91439999999999999</v>
      </c>
      <c r="BS73" s="5">
        <v>0.13070000000000001</v>
      </c>
      <c r="BT73" s="4">
        <v>0.82189999999999996</v>
      </c>
      <c r="BU73" s="4">
        <v>1.1556</v>
      </c>
      <c r="BV73" s="4">
        <v>0.22289999999999999</v>
      </c>
      <c r="BW73" s="4">
        <v>0.80820000000000003</v>
      </c>
      <c r="BX73" s="4">
        <v>4.7399999999999998E-2</v>
      </c>
      <c r="BY73" s="5">
        <v>0.65529999999999999</v>
      </c>
      <c r="BZ73" s="5">
        <v>0.73909999999999998</v>
      </c>
      <c r="CA73" s="5">
        <v>0.37919999999999998</v>
      </c>
      <c r="CB73" s="5">
        <v>0.96299999999999997</v>
      </c>
      <c r="CC73" s="5">
        <v>9.3799999999999994E-2</v>
      </c>
      <c r="CD73" s="4">
        <v>0.66590000000000005</v>
      </c>
      <c r="CE73" s="4">
        <v>0.76349999999999996</v>
      </c>
      <c r="CF73" s="4">
        <v>0.36380000000000001</v>
      </c>
      <c r="CG73" s="4">
        <v>0.95530000000000004</v>
      </c>
      <c r="CH73" s="4">
        <v>0.12790000000000001</v>
      </c>
      <c r="CI73" s="5">
        <v>0.68020000000000003</v>
      </c>
      <c r="CJ73" s="5">
        <v>0.79410000000000003</v>
      </c>
      <c r="CK73" s="5">
        <v>0.34289999999999998</v>
      </c>
      <c r="CL73" s="5">
        <v>0.94259999999999999</v>
      </c>
      <c r="CM73" s="5">
        <v>0.1341</v>
      </c>
      <c r="CN73" s="4">
        <v>0.70809999999999995</v>
      </c>
      <c r="CO73" s="4">
        <v>0.86060000000000003</v>
      </c>
      <c r="CP73" s="4">
        <v>0.30790000000000001</v>
      </c>
      <c r="CQ73" s="4">
        <v>0.91459999999999997</v>
      </c>
      <c r="CR73" s="4">
        <v>8.3699999999999997E-2</v>
      </c>
      <c r="CS73" s="5">
        <v>0.82199999999999995</v>
      </c>
      <c r="CT73" s="5">
        <v>1.1552</v>
      </c>
      <c r="CU73" s="5">
        <v>0.22170000000000001</v>
      </c>
      <c r="CV73" s="5">
        <v>0.80830000000000002</v>
      </c>
      <c r="CW73" s="5">
        <v>3.78E-2</v>
      </c>
      <c r="CX73" s="4">
        <v>0.65720000000000001</v>
      </c>
      <c r="CY73" s="4">
        <v>0.74309999999999998</v>
      </c>
      <c r="CZ73" s="4">
        <v>0.372</v>
      </c>
      <c r="DA73" s="4">
        <v>0.96240000000000003</v>
      </c>
      <c r="DB73" s="4">
        <v>0.1212</v>
      </c>
      <c r="DC73" s="5">
        <v>0.66510000000000002</v>
      </c>
      <c r="DD73" s="5">
        <v>0.76049999999999995</v>
      </c>
      <c r="DE73" s="5">
        <v>0.36399999999999999</v>
      </c>
      <c r="DF73" s="5">
        <v>0.95499999999999996</v>
      </c>
      <c r="DG73" s="5">
        <v>0.16550000000000001</v>
      </c>
      <c r="DH73" s="4">
        <v>0.67979999999999996</v>
      </c>
      <c r="DI73" s="4">
        <v>0.79310000000000003</v>
      </c>
      <c r="DJ73" s="4">
        <v>0.3463</v>
      </c>
      <c r="DK73" s="4">
        <v>0.94179999999999997</v>
      </c>
      <c r="DL73" s="4">
        <v>0.1177</v>
      </c>
      <c r="DM73" s="5">
        <v>0.7087</v>
      </c>
      <c r="DN73" s="5">
        <v>0.86199999999999999</v>
      </c>
      <c r="DO73" s="5">
        <v>0.30599999999999999</v>
      </c>
      <c r="DP73" s="5">
        <v>0.91490000000000005</v>
      </c>
      <c r="DQ73" s="5">
        <v>0.1095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0.70169999999999988</v>
      </c>
      <c r="EW73" s="4">
        <f t="shared" si="7"/>
        <v>0.85039166666666655</v>
      </c>
      <c r="EX73" s="4">
        <f t="shared" si="8"/>
        <v>0.32492083333333338</v>
      </c>
      <c r="EY73" s="4">
        <f t="shared" si="9"/>
        <v>0.92123333333333302</v>
      </c>
      <c r="EZ73" s="4">
        <f t="shared" si="10"/>
        <v>0.15220833333333336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k=20, r=0.1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k=20, r=0.1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k=20, r=0.1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k=5, r=0.1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k=20, r=0.9</v>
      </c>
    </row>
    <row r="74" spans="1:16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0.66830000000000001</v>
      </c>
      <c r="H74" s="5">
        <v>0.7681</v>
      </c>
      <c r="I74" s="5">
        <v>0.34860000000000002</v>
      </c>
      <c r="J74" s="5">
        <v>0.95550000000000002</v>
      </c>
      <c r="K74" s="5">
        <v>0.33200000000000002</v>
      </c>
      <c r="L74" s="4">
        <v>0.68200000000000005</v>
      </c>
      <c r="M74" s="4">
        <v>0.79610000000000003</v>
      </c>
      <c r="N74" s="4">
        <v>0.3397</v>
      </c>
      <c r="O74" s="4">
        <v>0.94169999999999998</v>
      </c>
      <c r="P74" s="4">
        <v>0.24379999999999999</v>
      </c>
      <c r="Q74" s="5">
        <v>0.70720000000000005</v>
      </c>
      <c r="R74" s="5">
        <v>0.85189999999999999</v>
      </c>
      <c r="S74" s="5">
        <v>0.31230000000000002</v>
      </c>
      <c r="T74" s="5">
        <v>0.91469999999999996</v>
      </c>
      <c r="U74" s="5">
        <v>0.1726</v>
      </c>
      <c r="V74" s="4">
        <v>0.77610000000000001</v>
      </c>
      <c r="W74" s="4">
        <v>1.0202</v>
      </c>
      <c r="X74" s="4">
        <v>0.25640000000000002</v>
      </c>
      <c r="Y74" s="4">
        <v>0.80930000000000002</v>
      </c>
      <c r="Z74" s="4">
        <v>8.0500000000000002E-2</v>
      </c>
      <c r="AA74" s="14">
        <v>0.65610000000000002</v>
      </c>
      <c r="AB74" s="14">
        <v>0.74029999999999996</v>
      </c>
      <c r="AC74" s="14">
        <v>0.36359999999999998</v>
      </c>
      <c r="AD74" s="14">
        <v>0.96309999999999996</v>
      </c>
      <c r="AE74" s="14">
        <v>0.16639999999999999</v>
      </c>
      <c r="AF74" s="4">
        <v>0.66769999999999996</v>
      </c>
      <c r="AG74" s="4">
        <v>0.76380000000000003</v>
      </c>
      <c r="AH74" s="4">
        <v>0.35470000000000002</v>
      </c>
      <c r="AI74" s="4">
        <v>0.95489999999999997</v>
      </c>
      <c r="AJ74" s="4">
        <v>0.2447</v>
      </c>
      <c r="AK74" s="14">
        <v>0.68269999999999997</v>
      </c>
      <c r="AL74" s="14">
        <v>0.79810000000000003</v>
      </c>
      <c r="AM74" s="14">
        <v>0.33600000000000002</v>
      </c>
      <c r="AN74" s="14">
        <v>0.94199999999999995</v>
      </c>
      <c r="AO74" s="14">
        <v>0.2384</v>
      </c>
      <c r="AP74" s="4">
        <v>0.70799999999999996</v>
      </c>
      <c r="AQ74" s="4">
        <v>0.8538</v>
      </c>
      <c r="AR74" s="4">
        <v>0.31230000000000002</v>
      </c>
      <c r="AS74" s="4">
        <v>0.91459999999999997</v>
      </c>
      <c r="AT74" s="4">
        <v>0.1439</v>
      </c>
      <c r="AU74" s="14">
        <v>0.77580000000000005</v>
      </c>
      <c r="AV74" s="14">
        <v>1.0193000000000001</v>
      </c>
      <c r="AW74" s="14">
        <v>0.2515</v>
      </c>
      <c r="AX74" s="14">
        <v>0.80810000000000004</v>
      </c>
      <c r="AY74" s="14">
        <v>4.1799999999999997E-2</v>
      </c>
      <c r="AZ74" s="4">
        <v>0.65690000000000004</v>
      </c>
      <c r="BA74" s="4">
        <v>0.74039999999999995</v>
      </c>
      <c r="BB74" s="4">
        <v>0.35489999999999999</v>
      </c>
      <c r="BC74" s="4">
        <v>0.96289999999999998</v>
      </c>
      <c r="BD74" s="4">
        <v>0.13730000000000001</v>
      </c>
      <c r="BE74" s="5">
        <v>0.66810000000000003</v>
      </c>
      <c r="BF74" s="5">
        <v>0.76649999999999996</v>
      </c>
      <c r="BG74" s="5">
        <v>0.35070000000000001</v>
      </c>
      <c r="BH74" s="5">
        <v>0.95569999999999999</v>
      </c>
      <c r="BI74" s="5">
        <v>0.21079999999999999</v>
      </c>
      <c r="BJ74" s="4">
        <v>0.68420000000000003</v>
      </c>
      <c r="BK74" s="4">
        <v>0.80069999999999997</v>
      </c>
      <c r="BL74" s="4">
        <v>0.33560000000000001</v>
      </c>
      <c r="BM74" s="4">
        <v>0.94230000000000003</v>
      </c>
      <c r="BN74" s="4">
        <v>0.1842</v>
      </c>
      <c r="BO74" s="5">
        <v>0.70860000000000001</v>
      </c>
      <c r="BP74" s="5">
        <v>0.85709999999999997</v>
      </c>
      <c r="BQ74" s="5">
        <v>0.31309999999999999</v>
      </c>
      <c r="BR74" s="5">
        <v>0.91439999999999999</v>
      </c>
      <c r="BS74" s="5">
        <v>0.12870000000000001</v>
      </c>
      <c r="BT74" s="4">
        <v>0.77669999999999995</v>
      </c>
      <c r="BU74" s="4">
        <v>1.0227999999999999</v>
      </c>
      <c r="BV74" s="4">
        <v>0.25459999999999999</v>
      </c>
      <c r="BW74" s="4">
        <v>0.80820000000000003</v>
      </c>
      <c r="BX74" s="4">
        <v>4.9000000000000002E-2</v>
      </c>
      <c r="BY74" s="5">
        <v>0.65459999999999996</v>
      </c>
      <c r="BZ74" s="5">
        <v>0.73670000000000002</v>
      </c>
      <c r="CA74" s="5">
        <v>0.36890000000000001</v>
      </c>
      <c r="CB74" s="5">
        <v>0.96299999999999997</v>
      </c>
      <c r="CC74" s="5">
        <v>9.0700000000000003E-2</v>
      </c>
      <c r="CD74" s="4">
        <v>0.66759999999999997</v>
      </c>
      <c r="CE74" s="4">
        <v>0.7661</v>
      </c>
      <c r="CF74" s="4">
        <v>0.35189999999999999</v>
      </c>
      <c r="CG74" s="4">
        <v>0.95530000000000004</v>
      </c>
      <c r="CH74" s="4">
        <v>0.12740000000000001</v>
      </c>
      <c r="CI74" s="5">
        <v>0.68340000000000001</v>
      </c>
      <c r="CJ74" s="5">
        <v>0.79949999999999999</v>
      </c>
      <c r="CK74" s="5">
        <v>0.33539999999999998</v>
      </c>
      <c r="CL74" s="5">
        <v>0.94259999999999999</v>
      </c>
      <c r="CM74" s="5">
        <v>0.13650000000000001</v>
      </c>
      <c r="CN74" s="4">
        <v>0.70820000000000005</v>
      </c>
      <c r="CO74" s="4">
        <v>0.85580000000000001</v>
      </c>
      <c r="CP74" s="4">
        <v>0.31480000000000002</v>
      </c>
      <c r="CQ74" s="4">
        <v>0.91459999999999997</v>
      </c>
      <c r="CR74" s="4">
        <v>8.6999999999999994E-2</v>
      </c>
      <c r="CS74" s="5">
        <v>0.77790000000000004</v>
      </c>
      <c r="CT74" s="5">
        <v>1.0268999999999999</v>
      </c>
      <c r="CU74" s="5">
        <v>0.25530000000000003</v>
      </c>
      <c r="CV74" s="5">
        <v>0.80830000000000002</v>
      </c>
      <c r="CW74" s="5">
        <v>3.7400000000000003E-2</v>
      </c>
      <c r="CX74" s="4">
        <v>0.65690000000000004</v>
      </c>
      <c r="CY74" s="4">
        <v>0.74209999999999998</v>
      </c>
      <c r="CZ74" s="4">
        <v>0.36199999999999999</v>
      </c>
      <c r="DA74" s="4">
        <v>0.96240000000000003</v>
      </c>
      <c r="DB74" s="4">
        <v>0.1187</v>
      </c>
      <c r="DC74" s="5">
        <v>0.66679999999999995</v>
      </c>
      <c r="DD74" s="5">
        <v>0.76339999999999997</v>
      </c>
      <c r="DE74" s="5">
        <v>0.35220000000000001</v>
      </c>
      <c r="DF74" s="5">
        <v>0.95499999999999996</v>
      </c>
      <c r="DG74" s="5">
        <v>0.1668</v>
      </c>
      <c r="DH74" s="4">
        <v>0.68289999999999995</v>
      </c>
      <c r="DI74" s="4">
        <v>0.79859999999999998</v>
      </c>
      <c r="DJ74" s="4">
        <v>0.33839999999999998</v>
      </c>
      <c r="DK74" s="4">
        <v>0.94179999999999997</v>
      </c>
      <c r="DL74" s="4">
        <v>0.1192</v>
      </c>
      <c r="DM74" s="5">
        <v>0.70860000000000001</v>
      </c>
      <c r="DN74" s="5">
        <v>0.85650000000000004</v>
      </c>
      <c r="DO74" s="5">
        <v>0.31309999999999999</v>
      </c>
      <c r="DP74" s="5">
        <v>0.91490000000000005</v>
      </c>
      <c r="DQ74" s="5">
        <v>0.11070000000000001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0.69506250000000014</v>
      </c>
      <c r="EW74" s="4">
        <f t="shared" si="7"/>
        <v>0.82847500000000007</v>
      </c>
      <c r="EX74" s="4">
        <f t="shared" si="8"/>
        <v>0.32577083333333334</v>
      </c>
      <c r="EY74" s="4">
        <f t="shared" si="9"/>
        <v>0.92123333333333302</v>
      </c>
      <c r="EZ74" s="4">
        <f t="shared" si="10"/>
        <v>0.14719583333333333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k=20, r=0.1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k=20, r=0.1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k=20, r=0.1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k=5, r=0.1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k=20, r=0.9</v>
      </c>
    </row>
    <row r="75" spans="1:16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0.66010000000000002</v>
      </c>
      <c r="H75" s="5">
        <v>0.74980000000000002</v>
      </c>
      <c r="I75" s="5">
        <v>0.36870000000000003</v>
      </c>
      <c r="J75" s="5">
        <v>0.95550000000000002</v>
      </c>
      <c r="K75" s="5">
        <v>0.37759999999999999</v>
      </c>
      <c r="L75" s="4">
        <v>0.67649999999999999</v>
      </c>
      <c r="M75" s="4">
        <v>0.78720000000000001</v>
      </c>
      <c r="N75" s="4">
        <v>0.34370000000000001</v>
      </c>
      <c r="O75" s="4">
        <v>0.94169999999999998</v>
      </c>
      <c r="P75" s="4">
        <v>0.25750000000000001</v>
      </c>
      <c r="Q75" s="5">
        <v>0.71809999999999996</v>
      </c>
      <c r="R75" s="5">
        <v>0.88900000000000001</v>
      </c>
      <c r="S75" s="5">
        <v>0.28789999999999999</v>
      </c>
      <c r="T75" s="5">
        <v>0.91469999999999996</v>
      </c>
      <c r="U75" s="5">
        <v>0.18579999999999999</v>
      </c>
      <c r="V75" s="4">
        <v>0.84219999999999995</v>
      </c>
      <c r="W75" s="4">
        <v>1.2013</v>
      </c>
      <c r="X75" s="4">
        <v>0.22389999999999999</v>
      </c>
      <c r="Y75" s="4">
        <v>0.80930000000000002</v>
      </c>
      <c r="Z75" s="4">
        <v>7.4300000000000005E-2</v>
      </c>
      <c r="AA75" s="14">
        <v>0.64600000000000002</v>
      </c>
      <c r="AB75" s="14">
        <v>0.71809999999999996</v>
      </c>
      <c r="AC75" s="14">
        <v>0.38769999999999999</v>
      </c>
      <c r="AD75" s="14">
        <v>0.96309999999999996</v>
      </c>
      <c r="AE75" s="14">
        <v>0.18820000000000001</v>
      </c>
      <c r="AF75" s="4">
        <v>0.65880000000000005</v>
      </c>
      <c r="AG75" s="4">
        <v>0.74519999999999997</v>
      </c>
      <c r="AH75" s="4">
        <v>0.3715</v>
      </c>
      <c r="AI75" s="4">
        <v>0.95489999999999997</v>
      </c>
      <c r="AJ75" s="4">
        <v>0.2631</v>
      </c>
      <c r="AK75" s="14">
        <v>0.67700000000000005</v>
      </c>
      <c r="AL75" s="14">
        <v>0.78969999999999996</v>
      </c>
      <c r="AM75" s="14">
        <v>0.34110000000000001</v>
      </c>
      <c r="AN75" s="14">
        <v>0.94199999999999995</v>
      </c>
      <c r="AO75" s="14">
        <v>0.25590000000000002</v>
      </c>
      <c r="AP75" s="4">
        <v>0.7177</v>
      </c>
      <c r="AQ75" s="4">
        <v>0.88870000000000005</v>
      </c>
      <c r="AR75" s="4">
        <v>0.29289999999999999</v>
      </c>
      <c r="AS75" s="4">
        <v>0.91459999999999997</v>
      </c>
      <c r="AT75" s="4">
        <v>0.13769999999999999</v>
      </c>
      <c r="AU75" s="14">
        <v>0.84319999999999995</v>
      </c>
      <c r="AV75" s="14">
        <v>1.2049000000000001</v>
      </c>
      <c r="AW75" s="14">
        <v>0.218</v>
      </c>
      <c r="AX75" s="14">
        <v>0.80810000000000004</v>
      </c>
      <c r="AY75" s="14">
        <v>4.2500000000000003E-2</v>
      </c>
      <c r="AZ75" s="4">
        <v>0.64729999999999999</v>
      </c>
      <c r="BA75" s="4">
        <v>0.72</v>
      </c>
      <c r="BB75" s="4">
        <v>0.37619999999999998</v>
      </c>
      <c r="BC75" s="4">
        <v>0.96289999999999998</v>
      </c>
      <c r="BD75" s="4">
        <v>0.15049999999999999</v>
      </c>
      <c r="BE75" s="5">
        <v>0.65920000000000001</v>
      </c>
      <c r="BF75" s="5">
        <v>0.74850000000000005</v>
      </c>
      <c r="BG75" s="5">
        <v>0.36930000000000002</v>
      </c>
      <c r="BH75" s="5">
        <v>0.95569999999999999</v>
      </c>
      <c r="BI75" s="5">
        <v>0.21970000000000001</v>
      </c>
      <c r="BJ75" s="4">
        <v>0.67859999999999998</v>
      </c>
      <c r="BK75" s="4">
        <v>0.79249999999999998</v>
      </c>
      <c r="BL75" s="4">
        <v>0.33989999999999998</v>
      </c>
      <c r="BM75" s="4">
        <v>0.94230000000000003</v>
      </c>
      <c r="BN75" s="4">
        <v>0.19170000000000001</v>
      </c>
      <c r="BO75" s="5">
        <v>0.71830000000000005</v>
      </c>
      <c r="BP75" s="5">
        <v>0.89190000000000003</v>
      </c>
      <c r="BQ75" s="5">
        <v>0.29220000000000002</v>
      </c>
      <c r="BR75" s="5">
        <v>0.91439999999999999</v>
      </c>
      <c r="BS75" s="5">
        <v>0.13439999999999999</v>
      </c>
      <c r="BT75" s="4">
        <v>0.84319999999999995</v>
      </c>
      <c r="BU75" s="4">
        <v>1.206</v>
      </c>
      <c r="BV75" s="4">
        <v>0.22239999999999999</v>
      </c>
      <c r="BW75" s="4">
        <v>0.80820000000000003</v>
      </c>
      <c r="BX75" s="4">
        <v>4.8000000000000001E-2</v>
      </c>
      <c r="BY75" s="5">
        <v>0.64439999999999997</v>
      </c>
      <c r="BZ75" s="5">
        <v>0.71599999999999997</v>
      </c>
      <c r="CA75" s="5">
        <v>0.3906</v>
      </c>
      <c r="CB75" s="5">
        <v>0.96299999999999997</v>
      </c>
      <c r="CC75" s="5">
        <v>0.11070000000000001</v>
      </c>
      <c r="CD75" s="4">
        <v>0.65880000000000005</v>
      </c>
      <c r="CE75" s="4">
        <v>0.74780000000000002</v>
      </c>
      <c r="CF75" s="4">
        <v>0.36799999999999999</v>
      </c>
      <c r="CG75" s="4">
        <v>0.95530000000000004</v>
      </c>
      <c r="CH75" s="4">
        <v>0.1489</v>
      </c>
      <c r="CI75" s="5">
        <v>0.67789999999999995</v>
      </c>
      <c r="CJ75" s="5">
        <v>0.79079999999999995</v>
      </c>
      <c r="CK75" s="5">
        <v>0.33960000000000001</v>
      </c>
      <c r="CL75" s="5">
        <v>0.94259999999999999</v>
      </c>
      <c r="CM75" s="5">
        <v>0.14199999999999999</v>
      </c>
      <c r="CN75" s="4">
        <v>0.71789999999999998</v>
      </c>
      <c r="CO75" s="4">
        <v>0.89059999999999995</v>
      </c>
      <c r="CP75" s="4">
        <v>0.29199999999999998</v>
      </c>
      <c r="CQ75" s="4">
        <v>0.91459999999999997</v>
      </c>
      <c r="CR75" s="4">
        <v>8.6199999999999999E-2</v>
      </c>
      <c r="CS75" s="5">
        <v>0.84289999999999998</v>
      </c>
      <c r="CT75" s="5">
        <v>1.2064999999999999</v>
      </c>
      <c r="CU75" s="5">
        <v>0.2225</v>
      </c>
      <c r="CV75" s="5">
        <v>0.80830000000000002</v>
      </c>
      <c r="CW75" s="5">
        <v>3.7400000000000003E-2</v>
      </c>
      <c r="CX75" s="4">
        <v>0.64670000000000005</v>
      </c>
      <c r="CY75" s="4">
        <v>0.72</v>
      </c>
      <c r="CZ75" s="4">
        <v>0.38550000000000001</v>
      </c>
      <c r="DA75" s="4">
        <v>0.96240000000000003</v>
      </c>
      <c r="DB75" s="4">
        <v>0.14050000000000001</v>
      </c>
      <c r="DC75" s="5">
        <v>0.65849999999999997</v>
      </c>
      <c r="DD75" s="5">
        <v>0.74570000000000003</v>
      </c>
      <c r="DE75" s="5">
        <v>0.3695</v>
      </c>
      <c r="DF75" s="5">
        <v>0.95509999999999995</v>
      </c>
      <c r="DG75" s="5">
        <v>0.18029999999999999</v>
      </c>
      <c r="DH75" s="4">
        <v>0.67749999999999999</v>
      </c>
      <c r="DI75" s="4">
        <v>0.7903</v>
      </c>
      <c r="DJ75" s="4">
        <v>0.34150000000000003</v>
      </c>
      <c r="DK75" s="4">
        <v>0.94179999999999997</v>
      </c>
      <c r="DL75" s="4">
        <v>0.12640000000000001</v>
      </c>
      <c r="DM75" s="5">
        <v>0.71840000000000004</v>
      </c>
      <c r="DN75" s="5">
        <v>0.89119999999999999</v>
      </c>
      <c r="DO75" s="5">
        <v>0.2903</v>
      </c>
      <c r="DP75" s="5">
        <v>0.91490000000000005</v>
      </c>
      <c r="DQ75" s="5">
        <v>0.1119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0.70312499999999967</v>
      </c>
      <c r="EW75" s="4">
        <f t="shared" si="7"/>
        <v>0.85621249999999971</v>
      </c>
      <c r="EX75" s="4">
        <f t="shared" si="8"/>
        <v>0.32506666666666673</v>
      </c>
      <c r="EY75" s="4">
        <f t="shared" si="9"/>
        <v>0.92123749999999982</v>
      </c>
      <c r="EZ75" s="4">
        <f t="shared" si="10"/>
        <v>0.15831666666666661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k=20, r=0.1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k=20, r=0.1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k=20, r=0.1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k=5, r=0.1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k=20, r=0.9</v>
      </c>
    </row>
    <row r="76" spans="1:16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0.67889999999999995</v>
      </c>
      <c r="H76" s="5">
        <v>0.78890000000000005</v>
      </c>
      <c r="I76" s="5">
        <v>0.34549999999999997</v>
      </c>
      <c r="J76" s="5">
        <v>0.95550000000000002</v>
      </c>
      <c r="K76" s="5">
        <v>0.35930000000000001</v>
      </c>
      <c r="L76" s="4">
        <v>0.68700000000000006</v>
      </c>
      <c r="M76" s="4">
        <v>0.80630000000000002</v>
      </c>
      <c r="N76" s="4">
        <v>0.33729999999999999</v>
      </c>
      <c r="O76" s="4">
        <v>0.94169999999999998</v>
      </c>
      <c r="P76" s="4">
        <v>0.22919999999999999</v>
      </c>
      <c r="Q76" s="5">
        <v>0.71</v>
      </c>
      <c r="R76" s="5">
        <v>0.86170000000000002</v>
      </c>
      <c r="S76" s="5">
        <v>0.30570000000000003</v>
      </c>
      <c r="T76" s="5">
        <v>0.91469999999999996</v>
      </c>
      <c r="U76" s="5">
        <v>0.17929999999999999</v>
      </c>
      <c r="V76" s="4">
        <v>0.81620000000000004</v>
      </c>
      <c r="W76" s="4">
        <v>1.1395</v>
      </c>
      <c r="X76" s="4">
        <v>0.22509999999999999</v>
      </c>
      <c r="Y76" s="4">
        <v>0.80930000000000002</v>
      </c>
      <c r="Z76" s="4">
        <v>7.8799999999999995E-2</v>
      </c>
      <c r="AA76" s="14">
        <v>0.67430000000000001</v>
      </c>
      <c r="AB76" s="14">
        <v>0.77449999999999997</v>
      </c>
      <c r="AC76" s="14">
        <v>0.35439999999999999</v>
      </c>
      <c r="AD76" s="14">
        <v>0.96309999999999996</v>
      </c>
      <c r="AE76" s="14">
        <v>0.1704</v>
      </c>
      <c r="AF76" s="4">
        <v>0.67830000000000001</v>
      </c>
      <c r="AG76" s="4">
        <v>0.78449999999999998</v>
      </c>
      <c r="AH76" s="4">
        <v>0.35089999999999999</v>
      </c>
      <c r="AI76" s="4">
        <v>0.95489999999999997</v>
      </c>
      <c r="AJ76" s="4">
        <v>0.23680000000000001</v>
      </c>
      <c r="AK76" s="14">
        <v>0.68740000000000001</v>
      </c>
      <c r="AL76" s="14">
        <v>0.80769999999999997</v>
      </c>
      <c r="AM76" s="14">
        <v>0.33410000000000001</v>
      </c>
      <c r="AN76" s="14">
        <v>0.94199999999999995</v>
      </c>
      <c r="AO76" s="14">
        <v>0.2412</v>
      </c>
      <c r="AP76" s="4">
        <v>0.7107</v>
      </c>
      <c r="AQ76" s="4">
        <v>0.86270000000000002</v>
      </c>
      <c r="AR76" s="4">
        <v>0.307</v>
      </c>
      <c r="AS76" s="4">
        <v>0.91459999999999997</v>
      </c>
      <c r="AT76" s="4">
        <v>0.1434</v>
      </c>
      <c r="AU76" s="14">
        <v>0.81740000000000002</v>
      </c>
      <c r="AV76" s="14">
        <v>1.1412</v>
      </c>
      <c r="AW76" s="14">
        <v>0.22120000000000001</v>
      </c>
      <c r="AX76" s="14">
        <v>0.80810000000000004</v>
      </c>
      <c r="AY76" s="14">
        <v>4.2200000000000001E-2</v>
      </c>
      <c r="AZ76" s="4">
        <v>0.67420000000000002</v>
      </c>
      <c r="BA76" s="4">
        <v>0.77380000000000004</v>
      </c>
      <c r="BB76" s="4">
        <v>0.34720000000000001</v>
      </c>
      <c r="BC76" s="4">
        <v>0.96289999999999998</v>
      </c>
      <c r="BD76" s="4">
        <v>0.129</v>
      </c>
      <c r="BE76" s="5">
        <v>0.67849999999999999</v>
      </c>
      <c r="BF76" s="5">
        <v>0.78649999999999998</v>
      </c>
      <c r="BG76" s="5">
        <v>0.34689999999999999</v>
      </c>
      <c r="BH76" s="5">
        <v>0.95569999999999999</v>
      </c>
      <c r="BI76" s="5">
        <v>0.1953</v>
      </c>
      <c r="BJ76" s="4">
        <v>0.68899999999999995</v>
      </c>
      <c r="BK76" s="4">
        <v>0.81059999999999999</v>
      </c>
      <c r="BL76" s="4">
        <v>0.33360000000000001</v>
      </c>
      <c r="BM76" s="4">
        <v>0.94230000000000003</v>
      </c>
      <c r="BN76" s="4">
        <v>0.19950000000000001</v>
      </c>
      <c r="BO76" s="5">
        <v>0.71150000000000002</v>
      </c>
      <c r="BP76" s="5">
        <v>0.86670000000000003</v>
      </c>
      <c r="BQ76" s="5">
        <v>0.30649999999999999</v>
      </c>
      <c r="BR76" s="5">
        <v>0.91439999999999999</v>
      </c>
      <c r="BS76" s="5">
        <v>0.126</v>
      </c>
      <c r="BT76" s="4">
        <v>0.81730000000000003</v>
      </c>
      <c r="BU76" s="4">
        <v>1.1435</v>
      </c>
      <c r="BV76" s="4">
        <v>0.22639999999999999</v>
      </c>
      <c r="BW76" s="4">
        <v>0.80820000000000003</v>
      </c>
      <c r="BX76" s="4">
        <v>4.48E-2</v>
      </c>
      <c r="BY76" s="5">
        <v>0.67200000000000004</v>
      </c>
      <c r="BZ76" s="5">
        <v>0.77039999999999997</v>
      </c>
      <c r="CA76" s="5">
        <v>0.35930000000000001</v>
      </c>
      <c r="CB76" s="5">
        <v>0.96299999999999997</v>
      </c>
      <c r="CC76" s="5">
        <v>9.2200000000000004E-2</v>
      </c>
      <c r="CD76" s="4">
        <v>0.67800000000000005</v>
      </c>
      <c r="CE76" s="4">
        <v>0.78620000000000001</v>
      </c>
      <c r="CF76" s="4">
        <v>0.34810000000000002</v>
      </c>
      <c r="CG76" s="4">
        <v>0.95530000000000004</v>
      </c>
      <c r="CH76" s="4">
        <v>0.13370000000000001</v>
      </c>
      <c r="CI76" s="5">
        <v>0.68840000000000001</v>
      </c>
      <c r="CJ76" s="5">
        <v>0.80969999999999998</v>
      </c>
      <c r="CK76" s="5">
        <v>0.3332</v>
      </c>
      <c r="CL76" s="5">
        <v>0.94259999999999999</v>
      </c>
      <c r="CM76" s="5">
        <v>0.1338</v>
      </c>
      <c r="CN76" s="4">
        <v>0.71109999999999995</v>
      </c>
      <c r="CO76" s="4">
        <v>0.86499999999999999</v>
      </c>
      <c r="CP76" s="4">
        <v>0.30859999999999999</v>
      </c>
      <c r="CQ76" s="4">
        <v>0.91459999999999997</v>
      </c>
      <c r="CR76" s="4">
        <v>8.6699999999999999E-2</v>
      </c>
      <c r="CS76" s="5">
        <v>0.81730000000000003</v>
      </c>
      <c r="CT76" s="5">
        <v>1.1435</v>
      </c>
      <c r="CU76" s="5">
        <v>0.22509999999999999</v>
      </c>
      <c r="CV76" s="5">
        <v>0.80830000000000002</v>
      </c>
      <c r="CW76" s="5">
        <v>3.9899999999999998E-2</v>
      </c>
      <c r="CX76" s="4">
        <v>0.67479999999999996</v>
      </c>
      <c r="CY76" s="4">
        <v>0.77659999999999996</v>
      </c>
      <c r="CZ76" s="4">
        <v>0.35299999999999998</v>
      </c>
      <c r="DA76" s="4">
        <v>0.96240000000000003</v>
      </c>
      <c r="DB76" s="4">
        <v>0.1215</v>
      </c>
      <c r="DC76" s="5">
        <v>0.67720000000000002</v>
      </c>
      <c r="DD76" s="5">
        <v>0.78349999999999997</v>
      </c>
      <c r="DE76" s="5">
        <v>0.34860000000000002</v>
      </c>
      <c r="DF76" s="5">
        <v>0.95499999999999996</v>
      </c>
      <c r="DG76" s="5">
        <v>0.16600000000000001</v>
      </c>
      <c r="DH76" s="4">
        <v>0.68769999999999998</v>
      </c>
      <c r="DI76" s="4">
        <v>0.80830000000000002</v>
      </c>
      <c r="DJ76" s="4">
        <v>0.33660000000000001</v>
      </c>
      <c r="DK76" s="4">
        <v>0.94179999999999997</v>
      </c>
      <c r="DL76" s="4">
        <v>0.1207</v>
      </c>
      <c r="DM76" s="5">
        <v>0.71140000000000003</v>
      </c>
      <c r="DN76" s="5">
        <v>0.86570000000000003</v>
      </c>
      <c r="DO76" s="5">
        <v>0.30649999999999999</v>
      </c>
      <c r="DP76" s="5">
        <v>0.91490000000000005</v>
      </c>
      <c r="DQ76" s="5">
        <v>0.1096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0.70927083333333341</v>
      </c>
      <c r="EW76" s="4">
        <f t="shared" si="7"/>
        <v>0.8637916666666664</v>
      </c>
      <c r="EX76" s="4">
        <f t="shared" si="8"/>
        <v>0.31646249999999992</v>
      </c>
      <c r="EY76" s="4">
        <f t="shared" si="9"/>
        <v>0.92123333333333302</v>
      </c>
      <c r="EZ76" s="4">
        <f t="shared" si="10"/>
        <v>0.14721666666666666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k=20, r=0.1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k=20, r=0.1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r=0.3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k=5, r=0.1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k=20, r=0.9</v>
      </c>
    </row>
    <row r="77" spans="1:16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0.69740000000000002</v>
      </c>
      <c r="H77" s="5">
        <v>0.82689999999999997</v>
      </c>
      <c r="I77" s="5">
        <v>0.33479999999999999</v>
      </c>
      <c r="J77" s="5">
        <v>0.95530000000000004</v>
      </c>
      <c r="K77" s="5">
        <v>0.35849999999999999</v>
      </c>
      <c r="L77" s="4">
        <v>0.72489999999999999</v>
      </c>
      <c r="M77" s="4">
        <v>0.88829999999999998</v>
      </c>
      <c r="N77" s="4">
        <v>0.32390000000000002</v>
      </c>
      <c r="O77" s="4">
        <v>0.94130000000000003</v>
      </c>
      <c r="P77" s="4">
        <v>0.25729999999999997</v>
      </c>
      <c r="Q77" s="5">
        <v>0.76329999999999998</v>
      </c>
      <c r="R77" s="5">
        <v>0.98229999999999995</v>
      </c>
      <c r="S77" s="5">
        <v>0.2757</v>
      </c>
      <c r="T77" s="5">
        <v>0.90980000000000005</v>
      </c>
      <c r="U77" s="5">
        <v>0.1613</v>
      </c>
      <c r="V77" s="4">
        <v>0.85540000000000005</v>
      </c>
      <c r="W77" s="4">
        <v>1.2291000000000001</v>
      </c>
      <c r="X77" s="4">
        <v>0.19550000000000001</v>
      </c>
      <c r="Y77" s="4">
        <v>0.67889999999999995</v>
      </c>
      <c r="Z77" s="4">
        <v>7.5800000000000006E-2</v>
      </c>
      <c r="AA77" s="14">
        <v>0.68149999999999999</v>
      </c>
      <c r="AB77" s="14">
        <v>0.79139999999999999</v>
      </c>
      <c r="AC77" s="14">
        <v>0.34989999999999999</v>
      </c>
      <c r="AD77" s="14">
        <v>0.96299999999999997</v>
      </c>
      <c r="AE77" s="14">
        <v>0.17519999999999999</v>
      </c>
      <c r="AF77" s="4">
        <v>0.69720000000000004</v>
      </c>
      <c r="AG77" s="4">
        <v>0.82489999999999997</v>
      </c>
      <c r="AH77" s="4">
        <v>0.3397</v>
      </c>
      <c r="AI77" s="4">
        <v>0.95469999999999999</v>
      </c>
      <c r="AJ77" s="4">
        <v>0.2495</v>
      </c>
      <c r="AK77" s="14">
        <v>0.72209999999999996</v>
      </c>
      <c r="AL77" s="14">
        <v>0.88249999999999995</v>
      </c>
      <c r="AM77" s="14">
        <v>0.31850000000000001</v>
      </c>
      <c r="AN77" s="14">
        <v>0.94140000000000001</v>
      </c>
      <c r="AO77" s="14">
        <v>0.2409</v>
      </c>
      <c r="AP77" s="4">
        <v>0.76459999999999995</v>
      </c>
      <c r="AQ77" s="4">
        <v>0.98419999999999996</v>
      </c>
      <c r="AR77" s="4">
        <v>0.28100000000000003</v>
      </c>
      <c r="AS77" s="4">
        <v>0.91</v>
      </c>
      <c r="AT77" s="4">
        <v>0.13350000000000001</v>
      </c>
      <c r="AU77" s="14">
        <v>0.85670000000000002</v>
      </c>
      <c r="AV77" s="14">
        <v>1.2316</v>
      </c>
      <c r="AW77" s="14">
        <v>0.18940000000000001</v>
      </c>
      <c r="AX77" s="14">
        <v>0.67710000000000004</v>
      </c>
      <c r="AY77" s="14">
        <v>4.0099999999999997E-2</v>
      </c>
      <c r="AZ77" s="4">
        <v>0.68269999999999997</v>
      </c>
      <c r="BA77" s="4">
        <v>0.79149999999999998</v>
      </c>
      <c r="BB77" s="4">
        <v>0.34549999999999997</v>
      </c>
      <c r="BC77" s="4">
        <v>0.96279999999999999</v>
      </c>
      <c r="BD77" s="4">
        <v>0.12839999999999999</v>
      </c>
      <c r="BE77" s="5">
        <v>0.6966</v>
      </c>
      <c r="BF77" s="5">
        <v>0.82599999999999996</v>
      </c>
      <c r="BG77" s="5">
        <v>0.3382</v>
      </c>
      <c r="BH77" s="5">
        <v>0.95550000000000002</v>
      </c>
      <c r="BI77" s="5">
        <v>0.21279999999999999</v>
      </c>
      <c r="BJ77" s="4">
        <v>0.7238</v>
      </c>
      <c r="BK77" s="4">
        <v>0.88600000000000001</v>
      </c>
      <c r="BL77" s="4">
        <v>0.31669999999999998</v>
      </c>
      <c r="BM77" s="4">
        <v>0.94169999999999998</v>
      </c>
      <c r="BN77" s="4">
        <v>0.1976</v>
      </c>
      <c r="BO77" s="5">
        <v>0.76519999999999999</v>
      </c>
      <c r="BP77" s="5">
        <v>0.98660000000000003</v>
      </c>
      <c r="BQ77" s="5">
        <v>0.2828</v>
      </c>
      <c r="BR77" s="5">
        <v>0.90980000000000005</v>
      </c>
      <c r="BS77" s="5">
        <v>0.12939999999999999</v>
      </c>
      <c r="BT77" s="4">
        <v>0.8579</v>
      </c>
      <c r="BU77" s="4">
        <v>1.2383999999999999</v>
      </c>
      <c r="BV77" s="4">
        <v>0.19209999999999999</v>
      </c>
      <c r="BW77" s="4">
        <v>0.67749999999999999</v>
      </c>
      <c r="BX77" s="4">
        <v>4.5400000000000003E-2</v>
      </c>
      <c r="BY77" s="5">
        <v>0.67949999999999999</v>
      </c>
      <c r="BZ77" s="5">
        <v>0.78580000000000005</v>
      </c>
      <c r="CA77" s="5">
        <v>0.36099999999999999</v>
      </c>
      <c r="CB77" s="5">
        <v>0.96289999999999998</v>
      </c>
      <c r="CC77" s="5">
        <v>9.6699999999999994E-2</v>
      </c>
      <c r="CD77" s="4">
        <v>0.69610000000000005</v>
      </c>
      <c r="CE77" s="4">
        <v>0.8256</v>
      </c>
      <c r="CF77" s="4">
        <v>0.34029999999999999</v>
      </c>
      <c r="CG77" s="4">
        <v>0.95509999999999995</v>
      </c>
      <c r="CH77" s="4">
        <v>0.1346</v>
      </c>
      <c r="CI77" s="5">
        <v>0.72260000000000002</v>
      </c>
      <c r="CJ77" s="5">
        <v>0.88360000000000005</v>
      </c>
      <c r="CK77" s="5">
        <v>0.31979999999999997</v>
      </c>
      <c r="CL77" s="5">
        <v>0.94189999999999996</v>
      </c>
      <c r="CM77" s="5">
        <v>0.14000000000000001</v>
      </c>
      <c r="CN77" s="4">
        <v>0.76500000000000001</v>
      </c>
      <c r="CO77" s="4">
        <v>0.98599999999999999</v>
      </c>
      <c r="CP77" s="4">
        <v>0.28029999999999999</v>
      </c>
      <c r="CQ77" s="4">
        <v>0.91010000000000002</v>
      </c>
      <c r="CR77" s="4">
        <v>8.3799999999999999E-2</v>
      </c>
      <c r="CS77" s="5">
        <v>0.85729999999999995</v>
      </c>
      <c r="CT77" s="5">
        <v>1.2347999999999999</v>
      </c>
      <c r="CU77" s="5">
        <v>0.19719999999999999</v>
      </c>
      <c r="CV77" s="5">
        <v>0.6764</v>
      </c>
      <c r="CW77" s="5">
        <v>3.6299999999999999E-2</v>
      </c>
      <c r="CX77" s="4">
        <v>0.68189999999999995</v>
      </c>
      <c r="CY77" s="4">
        <v>0.7923</v>
      </c>
      <c r="CZ77" s="4">
        <v>0.34949999999999998</v>
      </c>
      <c r="DA77" s="4">
        <v>0.96230000000000004</v>
      </c>
      <c r="DB77" s="4">
        <v>0.1242</v>
      </c>
      <c r="DC77" s="5">
        <v>0.69540000000000002</v>
      </c>
      <c r="DD77" s="5">
        <v>0.82240000000000002</v>
      </c>
      <c r="DE77" s="5">
        <v>0.34089999999999998</v>
      </c>
      <c r="DF77" s="5">
        <v>0.95489999999999997</v>
      </c>
      <c r="DG77" s="5">
        <v>0.1686</v>
      </c>
      <c r="DH77" s="4">
        <v>0.72240000000000004</v>
      </c>
      <c r="DI77" s="4">
        <v>0.88349999999999995</v>
      </c>
      <c r="DJ77" s="4">
        <v>0.31929999999999997</v>
      </c>
      <c r="DK77" s="4">
        <v>0.94120000000000004</v>
      </c>
      <c r="DL77" s="4">
        <v>0.11890000000000001</v>
      </c>
      <c r="DM77" s="5">
        <v>0.76480000000000004</v>
      </c>
      <c r="DN77" s="5">
        <v>0.98560000000000003</v>
      </c>
      <c r="DO77" s="5">
        <v>0.28149999999999997</v>
      </c>
      <c r="DP77" s="5">
        <v>0.91020000000000001</v>
      </c>
      <c r="DQ77" s="5">
        <v>0.1075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0.73978750000000026</v>
      </c>
      <c r="EW77" s="4">
        <f t="shared" si="7"/>
        <v>0.93153333333333366</v>
      </c>
      <c r="EX77" s="4">
        <f t="shared" si="8"/>
        <v>0.30067916666666666</v>
      </c>
      <c r="EY77" s="4">
        <f t="shared" si="9"/>
        <v>0.89824999999999988</v>
      </c>
      <c r="EZ77" s="4">
        <f t="shared" si="10"/>
        <v>0.14928749999999999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k=20, r=0.1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k=20, r=0.1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k=20, r=0.1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k=5, r=0.1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k=20, r=0.9</v>
      </c>
    </row>
    <row r="78" spans="1:16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0.66449999999999998</v>
      </c>
      <c r="H78" s="5">
        <v>0.7571</v>
      </c>
      <c r="I78" s="5">
        <v>0.36620000000000003</v>
      </c>
      <c r="J78" s="5">
        <v>0.95550000000000002</v>
      </c>
      <c r="K78" s="5">
        <v>0.4254</v>
      </c>
      <c r="L78" s="4">
        <v>0.67900000000000005</v>
      </c>
      <c r="M78" s="4">
        <v>0.78800000000000003</v>
      </c>
      <c r="N78" s="4">
        <v>0.35249999999999998</v>
      </c>
      <c r="O78" s="4">
        <v>0.94140000000000001</v>
      </c>
      <c r="P78" s="4">
        <v>0.31380000000000002</v>
      </c>
      <c r="Q78" s="5">
        <v>0.70750000000000002</v>
      </c>
      <c r="R78" s="5">
        <v>0.85499999999999998</v>
      </c>
      <c r="S78" s="5">
        <v>0.31</v>
      </c>
      <c r="T78" s="5">
        <v>0.91469999999999996</v>
      </c>
      <c r="U78" s="5">
        <v>0.192</v>
      </c>
      <c r="V78" s="4">
        <v>0.82030000000000003</v>
      </c>
      <c r="W78" s="4">
        <v>1.1488</v>
      </c>
      <c r="X78" s="4">
        <v>0.2228</v>
      </c>
      <c r="Y78" s="4">
        <v>0.80930000000000002</v>
      </c>
      <c r="Z78" s="4">
        <v>8.5699999999999998E-2</v>
      </c>
      <c r="AA78" s="14">
        <v>0.65210000000000001</v>
      </c>
      <c r="AB78" s="14">
        <v>0.72889999999999999</v>
      </c>
      <c r="AC78" s="14">
        <v>0.37869999999999998</v>
      </c>
      <c r="AD78" s="14">
        <v>0.96309999999999996</v>
      </c>
      <c r="AE78" s="14">
        <v>0.21</v>
      </c>
      <c r="AF78" s="4">
        <v>0.66359999999999997</v>
      </c>
      <c r="AG78" s="4">
        <v>0.75229999999999997</v>
      </c>
      <c r="AH78" s="4">
        <v>0.37069999999999997</v>
      </c>
      <c r="AI78" s="4">
        <v>0.95489999999999997</v>
      </c>
      <c r="AJ78" s="4">
        <v>0.29089999999999999</v>
      </c>
      <c r="AK78" s="14">
        <v>0.67869999999999997</v>
      </c>
      <c r="AL78" s="14">
        <v>0.78759999999999997</v>
      </c>
      <c r="AM78" s="14">
        <v>0.3478</v>
      </c>
      <c r="AN78" s="14">
        <v>0.94199999999999995</v>
      </c>
      <c r="AO78" s="14">
        <v>0.28120000000000001</v>
      </c>
      <c r="AP78" s="4">
        <v>0.70809999999999995</v>
      </c>
      <c r="AQ78" s="4">
        <v>0.85580000000000001</v>
      </c>
      <c r="AR78" s="4">
        <v>0.31180000000000002</v>
      </c>
      <c r="AS78" s="4">
        <v>0.91459999999999997</v>
      </c>
      <c r="AT78" s="4">
        <v>0.1905</v>
      </c>
      <c r="AU78" s="14">
        <v>0.82120000000000004</v>
      </c>
      <c r="AV78" s="14">
        <v>1.1496999999999999</v>
      </c>
      <c r="AW78" s="14">
        <v>0.21859999999999999</v>
      </c>
      <c r="AX78" s="14">
        <v>0.80810000000000004</v>
      </c>
      <c r="AY78" s="14">
        <v>4.4499999999999998E-2</v>
      </c>
      <c r="AZ78" s="4">
        <v>0.65310000000000001</v>
      </c>
      <c r="BA78" s="4">
        <v>0.72989999999999999</v>
      </c>
      <c r="BB78" s="4">
        <v>0.36899999999999999</v>
      </c>
      <c r="BC78" s="4">
        <v>0.96289999999999998</v>
      </c>
      <c r="BD78" s="4">
        <v>0.17760000000000001</v>
      </c>
      <c r="BE78" s="5">
        <v>0.66390000000000005</v>
      </c>
      <c r="BF78" s="5">
        <v>0.755</v>
      </c>
      <c r="BG78" s="5">
        <v>0.36680000000000001</v>
      </c>
      <c r="BH78" s="5">
        <v>0.95569999999999999</v>
      </c>
      <c r="BI78" s="5">
        <v>0.25380000000000003</v>
      </c>
      <c r="BJ78" s="4">
        <v>0.68020000000000003</v>
      </c>
      <c r="BK78" s="4">
        <v>0.79059999999999997</v>
      </c>
      <c r="BL78" s="4">
        <v>0.34760000000000002</v>
      </c>
      <c r="BM78" s="4">
        <v>0.94230000000000003</v>
      </c>
      <c r="BN78" s="4">
        <v>0.23749999999999999</v>
      </c>
      <c r="BO78" s="5">
        <v>0.7087</v>
      </c>
      <c r="BP78" s="5">
        <v>0.85940000000000005</v>
      </c>
      <c r="BQ78" s="5">
        <v>0.31130000000000002</v>
      </c>
      <c r="BR78" s="5">
        <v>0.91439999999999999</v>
      </c>
      <c r="BS78" s="5">
        <v>0.15540000000000001</v>
      </c>
      <c r="BT78" s="4">
        <v>0.82089999999999996</v>
      </c>
      <c r="BU78" s="4">
        <v>1.1515</v>
      </c>
      <c r="BV78" s="4">
        <v>0.22409999999999999</v>
      </c>
      <c r="BW78" s="4">
        <v>0.80820000000000003</v>
      </c>
      <c r="BX78" s="4">
        <v>5.1499999999999997E-2</v>
      </c>
      <c r="BY78" s="5">
        <v>0.65049999999999997</v>
      </c>
      <c r="BZ78" s="5">
        <v>0.72570000000000001</v>
      </c>
      <c r="CA78" s="5">
        <v>0.38479999999999998</v>
      </c>
      <c r="CB78" s="5">
        <v>0.96299999999999997</v>
      </c>
      <c r="CC78" s="5">
        <v>0.12740000000000001</v>
      </c>
      <c r="CD78" s="4">
        <v>0.66359999999999997</v>
      </c>
      <c r="CE78" s="4">
        <v>0.75460000000000005</v>
      </c>
      <c r="CF78" s="4">
        <v>0.36840000000000001</v>
      </c>
      <c r="CG78" s="4">
        <v>0.95530000000000004</v>
      </c>
      <c r="CH78" s="4">
        <v>0.17799999999999999</v>
      </c>
      <c r="CI78" s="5">
        <v>0.67969999999999997</v>
      </c>
      <c r="CJ78" s="5">
        <v>0.78959999999999997</v>
      </c>
      <c r="CK78" s="5">
        <v>0.34720000000000001</v>
      </c>
      <c r="CL78" s="5">
        <v>0.94259999999999999</v>
      </c>
      <c r="CM78" s="5">
        <v>0.17269999999999999</v>
      </c>
      <c r="CN78" s="4">
        <v>0.70820000000000005</v>
      </c>
      <c r="CO78" s="4">
        <v>0.85760000000000003</v>
      </c>
      <c r="CP78" s="4">
        <v>0.31280000000000002</v>
      </c>
      <c r="CQ78" s="4">
        <v>0.91459999999999997</v>
      </c>
      <c r="CR78" s="4">
        <v>0.1038</v>
      </c>
      <c r="CS78" s="5">
        <v>0.82110000000000005</v>
      </c>
      <c r="CT78" s="5">
        <v>1.1515</v>
      </c>
      <c r="CU78" s="5">
        <v>0.22270000000000001</v>
      </c>
      <c r="CV78" s="5">
        <v>0.80830000000000002</v>
      </c>
      <c r="CW78" s="5">
        <v>4.0599999999999997E-2</v>
      </c>
      <c r="CX78" s="4">
        <v>0.65280000000000005</v>
      </c>
      <c r="CY78" s="4">
        <v>0.73040000000000005</v>
      </c>
      <c r="CZ78" s="4">
        <v>0.3775</v>
      </c>
      <c r="DA78" s="4">
        <v>0.96240000000000003</v>
      </c>
      <c r="DB78" s="4">
        <v>0.15890000000000001</v>
      </c>
      <c r="DC78" s="5">
        <v>0.66249999999999998</v>
      </c>
      <c r="DD78" s="5">
        <v>0.75139999999999996</v>
      </c>
      <c r="DE78" s="5">
        <v>0.36809999999999998</v>
      </c>
      <c r="DF78" s="5">
        <v>0.95499999999999996</v>
      </c>
      <c r="DG78" s="5">
        <v>0.20799999999999999</v>
      </c>
      <c r="DH78" s="4">
        <v>0.67900000000000005</v>
      </c>
      <c r="DI78" s="4">
        <v>0.78810000000000002</v>
      </c>
      <c r="DJ78" s="4">
        <v>0.35060000000000002</v>
      </c>
      <c r="DK78" s="4">
        <v>0.94179999999999997</v>
      </c>
      <c r="DL78" s="4">
        <v>0.15440000000000001</v>
      </c>
      <c r="DM78" s="5">
        <v>0.70860000000000001</v>
      </c>
      <c r="DN78" s="5">
        <v>0.85850000000000004</v>
      </c>
      <c r="DO78" s="5">
        <v>0.31080000000000002</v>
      </c>
      <c r="DP78" s="5">
        <v>0.91490000000000005</v>
      </c>
      <c r="DQ78" s="5">
        <v>0.13200000000000001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0.69999583333333337</v>
      </c>
      <c r="EW78" s="4">
        <f t="shared" si="7"/>
        <v>0.8435166666666668</v>
      </c>
      <c r="EX78" s="4">
        <f t="shared" si="8"/>
        <v>0.32910833333333339</v>
      </c>
      <c r="EY78" s="4">
        <f t="shared" si="9"/>
        <v>0.92122083333333304</v>
      </c>
      <c r="EZ78" s="4">
        <f t="shared" si="10"/>
        <v>0.18345416666666667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k=20, r=0.1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k=20, r=0.1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k=20, r=0.1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k=5, r=0.1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k=20, r=0.9</v>
      </c>
    </row>
    <row r="79" spans="1:16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0.66120000000000001</v>
      </c>
      <c r="H79" s="5">
        <v>0.75160000000000005</v>
      </c>
      <c r="I79" s="5">
        <v>0.36919999999999997</v>
      </c>
      <c r="J79" s="5">
        <v>0.95540000000000003</v>
      </c>
      <c r="K79" s="5">
        <v>0.47920000000000001</v>
      </c>
      <c r="L79" s="4">
        <v>0.67490000000000006</v>
      </c>
      <c r="M79" s="4">
        <v>0.77959999999999996</v>
      </c>
      <c r="N79" s="4">
        <v>0.35560000000000003</v>
      </c>
      <c r="O79" s="4">
        <v>0.94110000000000005</v>
      </c>
      <c r="P79" s="4">
        <v>0.29220000000000002</v>
      </c>
      <c r="Q79" s="5">
        <v>0.70279999999999998</v>
      </c>
      <c r="R79" s="5">
        <v>0.84560000000000002</v>
      </c>
      <c r="S79" s="5">
        <v>0.31159999999999999</v>
      </c>
      <c r="T79" s="5">
        <v>0.91</v>
      </c>
      <c r="U79" s="5">
        <v>0.2208</v>
      </c>
      <c r="V79" s="4">
        <v>0.79579999999999995</v>
      </c>
      <c r="W79" s="4">
        <v>1.0814999999999999</v>
      </c>
      <c r="X79" s="4">
        <v>0.23119999999999999</v>
      </c>
      <c r="Y79" s="4">
        <v>0.68110000000000004</v>
      </c>
      <c r="Z79" s="4">
        <v>0.08</v>
      </c>
      <c r="AA79" s="14">
        <v>0.64929999999999999</v>
      </c>
      <c r="AB79" s="14">
        <v>0.72389999999999999</v>
      </c>
      <c r="AC79" s="14">
        <v>0.38369999999999999</v>
      </c>
      <c r="AD79" s="14">
        <v>0.96299999999999997</v>
      </c>
      <c r="AE79" s="14">
        <v>0.22309999999999999</v>
      </c>
      <c r="AF79" s="4">
        <v>0.66049999999999998</v>
      </c>
      <c r="AG79" s="4">
        <v>0.74709999999999999</v>
      </c>
      <c r="AH79" s="4">
        <v>0.374</v>
      </c>
      <c r="AI79" s="4">
        <v>0.95469999999999999</v>
      </c>
      <c r="AJ79" s="4">
        <v>0.29339999999999999</v>
      </c>
      <c r="AK79" s="14">
        <v>0.67559999999999998</v>
      </c>
      <c r="AL79" s="14">
        <v>0.78259999999999996</v>
      </c>
      <c r="AM79" s="14">
        <v>0.34949999999999998</v>
      </c>
      <c r="AN79" s="14">
        <v>0.9415</v>
      </c>
      <c r="AO79" s="14">
        <v>0.2949</v>
      </c>
      <c r="AP79" s="4">
        <v>0.70350000000000001</v>
      </c>
      <c r="AQ79" s="4">
        <v>0.84630000000000005</v>
      </c>
      <c r="AR79" s="4">
        <v>0.31440000000000001</v>
      </c>
      <c r="AS79" s="4">
        <v>0.91020000000000001</v>
      </c>
      <c r="AT79" s="4">
        <v>0.17169999999999999</v>
      </c>
      <c r="AU79" s="14">
        <v>0.79659999999999997</v>
      </c>
      <c r="AV79" s="14">
        <v>1.0814999999999999</v>
      </c>
      <c r="AW79" s="14">
        <v>0.22439999999999999</v>
      </c>
      <c r="AX79" s="14">
        <v>0.68010000000000004</v>
      </c>
      <c r="AY79" s="14">
        <v>4.6399999999999997E-2</v>
      </c>
      <c r="AZ79" s="4">
        <v>0.65029999999999999</v>
      </c>
      <c r="BA79" s="4">
        <v>0.72560000000000002</v>
      </c>
      <c r="BB79" s="4">
        <v>0.3695</v>
      </c>
      <c r="BC79" s="4">
        <v>0.96279999999999999</v>
      </c>
      <c r="BD79" s="4">
        <v>0.17530000000000001</v>
      </c>
      <c r="BE79" s="5">
        <v>0.66100000000000003</v>
      </c>
      <c r="BF79" s="5">
        <v>0.75009999999999999</v>
      </c>
      <c r="BG79" s="5">
        <v>0.3705</v>
      </c>
      <c r="BH79" s="5">
        <v>0.95550000000000002</v>
      </c>
      <c r="BI79" s="5">
        <v>0.25530000000000003</v>
      </c>
      <c r="BJ79" s="4">
        <v>0.67700000000000005</v>
      </c>
      <c r="BK79" s="4">
        <v>0.78510000000000002</v>
      </c>
      <c r="BL79" s="4">
        <v>0.3498</v>
      </c>
      <c r="BM79" s="4">
        <v>0.94169999999999998</v>
      </c>
      <c r="BN79" s="4">
        <v>0.23860000000000001</v>
      </c>
      <c r="BO79" s="5">
        <v>0.70409999999999995</v>
      </c>
      <c r="BP79" s="5">
        <v>0.85009999999999997</v>
      </c>
      <c r="BQ79" s="5">
        <v>0.31369999999999998</v>
      </c>
      <c r="BR79" s="5">
        <v>0.91</v>
      </c>
      <c r="BS79" s="5">
        <v>0.1593</v>
      </c>
      <c r="BT79" s="4">
        <v>0.79549999999999998</v>
      </c>
      <c r="BU79" s="4">
        <v>1.0819000000000001</v>
      </c>
      <c r="BV79" s="4">
        <v>0.22919999999999999</v>
      </c>
      <c r="BW79" s="4">
        <v>0.68020000000000003</v>
      </c>
      <c r="BX79" s="4">
        <v>5.1700000000000003E-2</v>
      </c>
      <c r="BY79" s="5">
        <v>0.64759999999999995</v>
      </c>
      <c r="BZ79" s="5">
        <v>0.7208</v>
      </c>
      <c r="CA79" s="5">
        <v>0.38819999999999999</v>
      </c>
      <c r="CB79" s="5">
        <v>0.96289999999999998</v>
      </c>
      <c r="CC79" s="5">
        <v>0.13769999999999999</v>
      </c>
      <c r="CD79" s="4">
        <v>0.66059999999999997</v>
      </c>
      <c r="CE79" s="4">
        <v>0.74980000000000002</v>
      </c>
      <c r="CF79" s="4">
        <v>0.37069999999999997</v>
      </c>
      <c r="CG79" s="4">
        <v>0.95520000000000005</v>
      </c>
      <c r="CH79" s="4">
        <v>0.1857</v>
      </c>
      <c r="CI79" s="5">
        <v>0.67630000000000001</v>
      </c>
      <c r="CJ79" s="5">
        <v>0.78390000000000004</v>
      </c>
      <c r="CK79" s="5">
        <v>0.34949999999999998</v>
      </c>
      <c r="CL79" s="5">
        <v>0.94199999999999995</v>
      </c>
      <c r="CM79" s="5">
        <v>0.1837</v>
      </c>
      <c r="CN79" s="4">
        <v>0.7036</v>
      </c>
      <c r="CO79" s="4">
        <v>0.84819999999999995</v>
      </c>
      <c r="CP79" s="4">
        <v>0.31569999999999998</v>
      </c>
      <c r="CQ79" s="4">
        <v>0.9103</v>
      </c>
      <c r="CR79" s="4">
        <v>0.1067</v>
      </c>
      <c r="CS79" s="5">
        <v>0.79600000000000004</v>
      </c>
      <c r="CT79" s="5">
        <v>1.0815999999999999</v>
      </c>
      <c r="CU79" s="5">
        <v>0.22850000000000001</v>
      </c>
      <c r="CV79" s="5">
        <v>0.67959999999999998</v>
      </c>
      <c r="CW79" s="5">
        <v>4.1799999999999997E-2</v>
      </c>
      <c r="CX79" s="4">
        <v>0.65</v>
      </c>
      <c r="CY79" s="4">
        <v>0.72550000000000003</v>
      </c>
      <c r="CZ79" s="4">
        <v>0.38109999999999999</v>
      </c>
      <c r="DA79" s="4">
        <v>0.96240000000000003</v>
      </c>
      <c r="DB79" s="4">
        <v>0.17380000000000001</v>
      </c>
      <c r="DC79" s="5">
        <v>0.65949999999999998</v>
      </c>
      <c r="DD79" s="5">
        <v>0.74619999999999997</v>
      </c>
      <c r="DE79" s="5">
        <v>0.37180000000000002</v>
      </c>
      <c r="DF79" s="5">
        <v>0.95489999999999997</v>
      </c>
      <c r="DG79" s="5">
        <v>0.22289999999999999</v>
      </c>
      <c r="DH79" s="4">
        <v>0.67579999999999996</v>
      </c>
      <c r="DI79" s="4">
        <v>0.78259999999999996</v>
      </c>
      <c r="DJ79" s="4">
        <v>0.35339999999999999</v>
      </c>
      <c r="DK79" s="4">
        <v>0.94120000000000004</v>
      </c>
      <c r="DL79" s="4">
        <v>0.1636</v>
      </c>
      <c r="DM79" s="5">
        <v>0.70399999999999996</v>
      </c>
      <c r="DN79" s="5">
        <v>0.84899999999999998</v>
      </c>
      <c r="DO79" s="5">
        <v>0.3145</v>
      </c>
      <c r="DP79" s="5">
        <v>0.91049999999999998</v>
      </c>
      <c r="DQ79" s="5">
        <v>0.1371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0.67569999999999997</v>
      </c>
      <c r="EH79" s="5">
        <v>0.78290000000000004</v>
      </c>
      <c r="EI79" s="5">
        <v>0.35160000000000002</v>
      </c>
      <c r="EJ79" s="5">
        <v>0.94140000000000001</v>
      </c>
      <c r="EK79" s="5">
        <v>0.20949999999999999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0.69224400000000008</v>
      </c>
      <c r="EW79" s="4">
        <f t="shared" si="7"/>
        <v>0.82499600000000006</v>
      </c>
      <c r="EX79" s="4">
        <f t="shared" si="8"/>
        <v>0.33335599999999999</v>
      </c>
      <c r="EY79" s="4">
        <f t="shared" si="9"/>
        <v>0.90047599999999972</v>
      </c>
      <c r="EZ79" s="4">
        <f t="shared" si="10"/>
        <v>0.19232000000000002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k=20, r=0.1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k=20, r=0.1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r=0.1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k=5, r=0.1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k=20, r=0.9</v>
      </c>
    </row>
    <row r="80" spans="1:16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0.68330000000000002</v>
      </c>
      <c r="H80" s="5">
        <v>0.79620000000000002</v>
      </c>
      <c r="I80" s="5">
        <v>0.34300000000000003</v>
      </c>
      <c r="J80" s="5">
        <v>0.94610000000000005</v>
      </c>
      <c r="K80" s="5">
        <v>0.35410000000000003</v>
      </c>
      <c r="L80" s="4">
        <v>0.70120000000000005</v>
      </c>
      <c r="M80" s="4">
        <v>0.83460000000000001</v>
      </c>
      <c r="N80" s="4">
        <v>0.33110000000000001</v>
      </c>
      <c r="O80" s="4">
        <v>0.92869999999999997</v>
      </c>
      <c r="P80" s="4">
        <v>0.25659999999999999</v>
      </c>
      <c r="Q80" s="5">
        <v>0.73509999999999998</v>
      </c>
      <c r="R80" s="5">
        <v>0.91869999999999996</v>
      </c>
      <c r="S80" s="5">
        <v>0.27979999999999999</v>
      </c>
      <c r="T80" s="5">
        <v>0.88919999999999999</v>
      </c>
      <c r="U80" s="5">
        <v>0.17549999999999999</v>
      </c>
      <c r="V80" s="4">
        <v>0.82709999999999995</v>
      </c>
      <c r="W80" s="4">
        <v>1.1627000000000001</v>
      </c>
      <c r="X80" s="4">
        <v>0.20180000000000001</v>
      </c>
      <c r="Y80" s="4">
        <v>0.60619999999999996</v>
      </c>
      <c r="Z80" s="4">
        <v>6.7500000000000004E-2</v>
      </c>
      <c r="AA80" s="14">
        <v>0.67200000000000004</v>
      </c>
      <c r="AB80" s="14">
        <v>0.76890000000000003</v>
      </c>
      <c r="AC80" s="14">
        <v>0.35930000000000001</v>
      </c>
      <c r="AD80" s="14">
        <v>0.95620000000000005</v>
      </c>
      <c r="AE80" s="14">
        <v>0.1666</v>
      </c>
      <c r="AF80" s="4">
        <v>0.68310000000000004</v>
      </c>
      <c r="AG80" s="4">
        <v>0.79420000000000002</v>
      </c>
      <c r="AH80" s="4">
        <v>0.34599999999999997</v>
      </c>
      <c r="AI80" s="4">
        <v>0.9456</v>
      </c>
      <c r="AJ80" s="4">
        <v>0.2344</v>
      </c>
      <c r="AK80" s="14">
        <v>0.70169999999999999</v>
      </c>
      <c r="AL80" s="14">
        <v>0.83720000000000006</v>
      </c>
      <c r="AM80" s="14">
        <v>0.32400000000000001</v>
      </c>
      <c r="AN80" s="14">
        <v>0.92879999999999996</v>
      </c>
      <c r="AO80" s="14">
        <v>0.23810000000000001</v>
      </c>
      <c r="AP80" s="4">
        <v>0.73499999999999999</v>
      </c>
      <c r="AQ80" s="4">
        <v>0.91830000000000001</v>
      </c>
      <c r="AR80" s="4">
        <v>0.2848</v>
      </c>
      <c r="AS80" s="4">
        <v>0.88880000000000003</v>
      </c>
      <c r="AT80" s="4">
        <v>0.14630000000000001</v>
      </c>
      <c r="AU80" s="14">
        <v>0.82840000000000003</v>
      </c>
      <c r="AV80" s="14">
        <v>1.1665000000000001</v>
      </c>
      <c r="AW80" s="14">
        <v>0.19620000000000001</v>
      </c>
      <c r="AX80" s="14">
        <v>0.60170000000000001</v>
      </c>
      <c r="AY80" s="14">
        <v>4.0800000000000003E-2</v>
      </c>
      <c r="AZ80" s="4">
        <v>0.67230000000000001</v>
      </c>
      <c r="BA80" s="4">
        <v>0.76819999999999999</v>
      </c>
      <c r="BB80" s="4">
        <v>0.34920000000000001</v>
      </c>
      <c r="BC80" s="4">
        <v>0.95530000000000004</v>
      </c>
      <c r="BD80" s="4">
        <v>0.12859999999999999</v>
      </c>
      <c r="BE80" s="5">
        <v>0.68269999999999997</v>
      </c>
      <c r="BF80" s="5">
        <v>0.79530000000000001</v>
      </c>
      <c r="BG80" s="5">
        <v>0.34499999999999997</v>
      </c>
      <c r="BH80" s="5">
        <v>0.94640000000000002</v>
      </c>
      <c r="BI80" s="5">
        <v>0.20610000000000001</v>
      </c>
      <c r="BJ80" s="4">
        <v>0.70320000000000005</v>
      </c>
      <c r="BK80" s="4">
        <v>0.84030000000000005</v>
      </c>
      <c r="BL80" s="4">
        <v>0.32300000000000001</v>
      </c>
      <c r="BM80" s="4">
        <v>0.92889999999999995</v>
      </c>
      <c r="BN80" s="4">
        <v>0.19869999999999999</v>
      </c>
      <c r="BO80" s="5">
        <v>0.73640000000000005</v>
      </c>
      <c r="BP80" s="5">
        <v>0.92230000000000001</v>
      </c>
      <c r="BQ80" s="5">
        <v>0.28689999999999999</v>
      </c>
      <c r="BR80" s="5">
        <v>0.88929999999999998</v>
      </c>
      <c r="BS80" s="5">
        <v>0.1295</v>
      </c>
      <c r="BT80" s="4">
        <v>0.82909999999999995</v>
      </c>
      <c r="BU80" s="4">
        <v>1.1701999999999999</v>
      </c>
      <c r="BV80" s="4">
        <v>0.19819999999999999</v>
      </c>
      <c r="BW80" s="4">
        <v>0.60329999999999995</v>
      </c>
      <c r="BX80" s="4">
        <v>4.65E-2</v>
      </c>
      <c r="BY80" s="5">
        <v>0.66959999999999997</v>
      </c>
      <c r="BZ80" s="5">
        <v>0.7641</v>
      </c>
      <c r="CA80" s="5">
        <v>0.36699999999999999</v>
      </c>
      <c r="CB80" s="5">
        <v>0.95550000000000002</v>
      </c>
      <c r="CC80" s="5">
        <v>9.4299999999999995E-2</v>
      </c>
      <c r="CD80" s="4">
        <v>0.68259999999999998</v>
      </c>
      <c r="CE80" s="4">
        <v>0.79549999999999998</v>
      </c>
      <c r="CF80" s="4">
        <v>0.3453</v>
      </c>
      <c r="CG80" s="4">
        <v>0.94599999999999995</v>
      </c>
      <c r="CH80" s="4">
        <v>0.1303</v>
      </c>
      <c r="CI80" s="5">
        <v>0.70230000000000004</v>
      </c>
      <c r="CJ80" s="5">
        <v>0.83830000000000005</v>
      </c>
      <c r="CK80" s="5">
        <v>0.32569999999999999</v>
      </c>
      <c r="CL80" s="5">
        <v>0.92920000000000003</v>
      </c>
      <c r="CM80" s="5">
        <v>0.13350000000000001</v>
      </c>
      <c r="CN80" s="4">
        <v>0.73599999999999999</v>
      </c>
      <c r="CO80" s="4">
        <v>0.92079999999999995</v>
      </c>
      <c r="CP80" s="4">
        <v>0.28489999999999999</v>
      </c>
      <c r="CQ80" s="4">
        <v>0.88939999999999997</v>
      </c>
      <c r="CR80" s="4">
        <v>8.5000000000000006E-2</v>
      </c>
      <c r="CS80" s="5">
        <v>0.82840000000000003</v>
      </c>
      <c r="CT80" s="5">
        <v>1.1660999999999999</v>
      </c>
      <c r="CU80" s="5">
        <v>0.20050000000000001</v>
      </c>
      <c r="CV80" s="5">
        <v>0.60429999999999995</v>
      </c>
      <c r="CW80" s="5">
        <v>3.6799999999999999E-2</v>
      </c>
      <c r="CX80" s="4">
        <v>0.67200000000000004</v>
      </c>
      <c r="CY80" s="4">
        <v>0.76980000000000004</v>
      </c>
      <c r="CZ80" s="4">
        <v>0.35610000000000003</v>
      </c>
      <c r="DA80" s="4">
        <v>0.95520000000000005</v>
      </c>
      <c r="DB80" s="4">
        <v>0.1236</v>
      </c>
      <c r="DC80" s="5">
        <v>0.68189999999999995</v>
      </c>
      <c r="DD80" s="5">
        <v>0.79220000000000002</v>
      </c>
      <c r="DE80" s="5">
        <v>0.3473</v>
      </c>
      <c r="DF80" s="5">
        <v>0.94579999999999997</v>
      </c>
      <c r="DG80" s="5">
        <v>0.16839999999999999</v>
      </c>
      <c r="DH80" s="4">
        <v>0.70179999999999998</v>
      </c>
      <c r="DI80" s="4">
        <v>0.8377</v>
      </c>
      <c r="DJ80" s="4">
        <v>0.3266</v>
      </c>
      <c r="DK80" s="4">
        <v>0.92849999999999999</v>
      </c>
      <c r="DL80" s="4">
        <v>0.1197</v>
      </c>
      <c r="DM80" s="5">
        <v>0.7359</v>
      </c>
      <c r="DN80" s="5">
        <v>0.92069999999999996</v>
      </c>
      <c r="DO80" s="5">
        <v>0.28610000000000002</v>
      </c>
      <c r="DP80" s="5">
        <v>0.88959999999999995</v>
      </c>
      <c r="DQ80" s="5">
        <v>0.107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0.71969166666666684</v>
      </c>
      <c r="EW80" s="4">
        <f t="shared" si="7"/>
        <v>0.88602916666666687</v>
      </c>
      <c r="EX80" s="4">
        <f t="shared" si="8"/>
        <v>0.30617083333333334</v>
      </c>
      <c r="EY80" s="4">
        <f t="shared" si="9"/>
        <v>0.87562499999999988</v>
      </c>
      <c r="EZ80" s="4">
        <f t="shared" si="10"/>
        <v>0.14880000000000004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k=20, r=0.1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k=20, r=0.1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k=20, r=0.1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k=5, r=0.1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k=20, r=0.9</v>
      </c>
    </row>
    <row r="81" spans="1:161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4">
        <v>0.6532</v>
      </c>
      <c r="AB81" s="14">
        <v>0.73529999999999995</v>
      </c>
      <c r="AC81" s="14">
        <v>0.37619999999999998</v>
      </c>
      <c r="AD81" s="14">
        <v>0.96309999999999996</v>
      </c>
      <c r="AE81" s="14">
        <v>0.317</v>
      </c>
      <c r="AF81" s="4">
        <v>0.66600000000000004</v>
      </c>
      <c r="AG81" s="4">
        <v>0.76359999999999995</v>
      </c>
      <c r="AH81" s="4">
        <v>0.36030000000000001</v>
      </c>
      <c r="AI81" s="4">
        <v>0.95479999999999998</v>
      </c>
      <c r="AJ81" s="4">
        <v>0.40720000000000001</v>
      </c>
      <c r="AK81" s="14">
        <v>0.68479999999999996</v>
      </c>
      <c r="AL81" s="14">
        <v>0.81020000000000003</v>
      </c>
      <c r="AM81" s="14">
        <v>0.33189999999999997</v>
      </c>
      <c r="AN81" s="14">
        <v>0.94199999999999995</v>
      </c>
      <c r="AO81" s="14">
        <v>0.40550000000000003</v>
      </c>
      <c r="AP81" s="4">
        <v>0.72619999999999996</v>
      </c>
      <c r="AQ81" s="4">
        <v>0.91349999999999998</v>
      </c>
      <c r="AR81" s="4">
        <v>0.28599999999999998</v>
      </c>
      <c r="AS81" s="4">
        <v>0.91439999999999999</v>
      </c>
      <c r="AT81" s="4">
        <v>0.24790000000000001</v>
      </c>
      <c r="AU81" s="14">
        <v>0.86509999999999998</v>
      </c>
      <c r="AV81" s="14">
        <v>1.2826</v>
      </c>
      <c r="AW81" s="14">
        <v>0.2074</v>
      </c>
      <c r="AX81" s="14">
        <v>0.80469999999999997</v>
      </c>
      <c r="AY81" s="14">
        <v>5.5199999999999999E-2</v>
      </c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4">
        <v>0.65149999999999997</v>
      </c>
      <c r="BZ81" s="14">
        <v>0.73270000000000002</v>
      </c>
      <c r="CA81" s="14">
        <v>0.37680000000000002</v>
      </c>
      <c r="CB81" s="14">
        <v>0.96299999999999997</v>
      </c>
      <c r="CC81" s="14">
        <v>0.19689999999999999</v>
      </c>
      <c r="CD81" s="4">
        <v>0.66549999999999998</v>
      </c>
      <c r="CE81" s="4">
        <v>0.7651</v>
      </c>
      <c r="CF81" s="4">
        <v>0.35780000000000001</v>
      </c>
      <c r="CG81" s="4">
        <v>0.95530000000000004</v>
      </c>
      <c r="CH81" s="4">
        <v>0.26240000000000002</v>
      </c>
      <c r="CI81" s="16"/>
      <c r="CJ81" s="16"/>
      <c r="CK81" s="16"/>
      <c r="CL81" s="16"/>
      <c r="CM81" s="16"/>
      <c r="CN81" s="4">
        <v>0.72570000000000001</v>
      </c>
      <c r="CO81" s="4">
        <v>0.91169999999999995</v>
      </c>
      <c r="CP81" s="4">
        <v>0.28889999999999999</v>
      </c>
      <c r="CQ81" s="4">
        <v>0.91439999999999999</v>
      </c>
      <c r="CR81" s="4">
        <v>0.1411</v>
      </c>
      <c r="CS81" s="14">
        <v>0.86550000000000005</v>
      </c>
      <c r="CT81" s="14">
        <v>1.2850999999999999</v>
      </c>
      <c r="CU81" s="14">
        <v>0.20899999999999999</v>
      </c>
      <c r="CV81" s="14">
        <v>0.8054</v>
      </c>
      <c r="CW81" s="14">
        <v>4.8399999999999999E-2</v>
      </c>
      <c r="CX81" s="4">
        <v>0.65390000000000004</v>
      </c>
      <c r="CY81" s="4">
        <v>0.73750000000000004</v>
      </c>
      <c r="CZ81" s="4">
        <v>0.37080000000000002</v>
      </c>
      <c r="DA81" s="4">
        <v>0.96240000000000003</v>
      </c>
      <c r="DB81" s="4">
        <v>0.23480000000000001</v>
      </c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/>
      <c r="EH81" s="14"/>
      <c r="EI81" s="14"/>
      <c r="EJ81" s="14"/>
      <c r="EK81" s="14"/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0.71574000000000004</v>
      </c>
      <c r="EW81" s="4">
        <f t="shared" si="7"/>
        <v>0.89373000000000002</v>
      </c>
      <c r="EX81" s="4">
        <f t="shared" si="8"/>
        <v>0.31651000000000001</v>
      </c>
      <c r="EY81" s="4">
        <f t="shared" si="9"/>
        <v>0.91795000000000004</v>
      </c>
      <c r="EZ81" s="4">
        <f t="shared" si="10"/>
        <v>0.23163999999999998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k=20, r=0.1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k=20, r=0.1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k=20, r=0.1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k=10, r=0.1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k=20, r=0.9</v>
      </c>
    </row>
    <row r="82" spans="1:161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4">
        <v>0.64829999999999999</v>
      </c>
      <c r="AB82" s="14">
        <v>0.72160000000000002</v>
      </c>
      <c r="AC82" s="14">
        <v>0.36899999999999999</v>
      </c>
      <c r="AD82" s="14">
        <v>0.9355</v>
      </c>
      <c r="AE82" s="14">
        <v>0.52600000000000002</v>
      </c>
      <c r="AF82" s="4">
        <v>0.65769999999999995</v>
      </c>
      <c r="AG82" s="4">
        <v>0.73970000000000002</v>
      </c>
      <c r="AH82" s="4">
        <v>0.35849999999999999</v>
      </c>
      <c r="AI82" s="4">
        <v>0.92069999999999996</v>
      </c>
      <c r="AJ82" s="4">
        <v>0.70520000000000005</v>
      </c>
      <c r="AK82" s="14">
        <v>0.66869999999999996</v>
      </c>
      <c r="AL82" s="14">
        <v>0.76400000000000001</v>
      </c>
      <c r="AM82" s="14">
        <v>0.3427</v>
      </c>
      <c r="AN82" s="14">
        <v>0.8972</v>
      </c>
      <c r="AO82" s="14">
        <v>0.63759999999999994</v>
      </c>
      <c r="AP82" s="4">
        <v>0.68740000000000001</v>
      </c>
      <c r="AQ82" s="4">
        <v>0.80320000000000003</v>
      </c>
      <c r="AR82" s="4">
        <v>0.32229999999999998</v>
      </c>
      <c r="AS82" s="4">
        <v>0.84960000000000002</v>
      </c>
      <c r="AT82" s="4">
        <v>0.39839999999999998</v>
      </c>
      <c r="AU82" s="14">
        <v>0.73780000000000001</v>
      </c>
      <c r="AV82" s="14">
        <v>0.92</v>
      </c>
      <c r="AW82" s="14">
        <v>0.26419999999999999</v>
      </c>
      <c r="AX82" s="14">
        <v>0.67989999999999995</v>
      </c>
      <c r="AY82" s="14">
        <v>8.6199999999999999E-2</v>
      </c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4">
        <v>0.64670000000000005</v>
      </c>
      <c r="BZ82" s="14">
        <v>0.71830000000000005</v>
      </c>
      <c r="CA82" s="14">
        <v>0.36919999999999997</v>
      </c>
      <c r="CB82" s="14">
        <v>0.93520000000000003</v>
      </c>
      <c r="CC82" s="14">
        <v>0.38350000000000001</v>
      </c>
      <c r="CD82" s="4">
        <v>0.65720000000000001</v>
      </c>
      <c r="CE82" s="4">
        <v>0.74099999999999999</v>
      </c>
      <c r="CF82" s="4">
        <v>0.35539999999999999</v>
      </c>
      <c r="CG82" s="4">
        <v>0.92069999999999996</v>
      </c>
      <c r="CH82" s="4">
        <v>0.497</v>
      </c>
      <c r="CI82" s="16"/>
      <c r="CJ82" s="16"/>
      <c r="CK82" s="16"/>
      <c r="CL82" s="16"/>
      <c r="CM82" s="16"/>
      <c r="CN82" s="4">
        <v>0.68789999999999996</v>
      </c>
      <c r="CO82" s="4">
        <v>0.8054</v>
      </c>
      <c r="CP82" s="4">
        <v>0.32269999999999999</v>
      </c>
      <c r="CQ82" s="4">
        <v>0.85099999999999998</v>
      </c>
      <c r="CR82" s="4">
        <v>0.254</v>
      </c>
      <c r="CS82" s="14">
        <v>0.74070000000000003</v>
      </c>
      <c r="CT82" s="14">
        <v>0.92920000000000003</v>
      </c>
      <c r="CU82" s="14">
        <v>0.2656</v>
      </c>
      <c r="CV82" s="14">
        <v>0.68059999999999998</v>
      </c>
      <c r="CW82" s="14">
        <v>7.4499999999999997E-2</v>
      </c>
      <c r="CX82" s="4">
        <v>0.64890000000000003</v>
      </c>
      <c r="CY82" s="4">
        <v>0.7228</v>
      </c>
      <c r="CZ82" s="4">
        <v>0.3634</v>
      </c>
      <c r="DA82" s="4">
        <v>0.93430000000000002</v>
      </c>
      <c r="DB82" s="4">
        <v>0.46289999999999998</v>
      </c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/>
      <c r="EH82" s="14"/>
      <c r="EI82" s="14"/>
      <c r="EJ82" s="14"/>
      <c r="EK82" s="14"/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0.67813000000000001</v>
      </c>
      <c r="EW82" s="4">
        <f t="shared" si="7"/>
        <v>0.78651999999999989</v>
      </c>
      <c r="EX82" s="4">
        <f t="shared" si="8"/>
        <v>0.33329999999999999</v>
      </c>
      <c r="EY82" s="4">
        <f t="shared" si="9"/>
        <v>0.86046999999999996</v>
      </c>
      <c r="EZ82" s="4">
        <f t="shared" si="10"/>
        <v>0.40252999999999994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k=20, r=0.1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k=20, r=0.1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k=20, r=0.1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k=10, r=0.1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k=20, r=0.9</v>
      </c>
    </row>
    <row r="83" spans="1:16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0.6976</v>
      </c>
      <c r="H83" s="5">
        <v>0.83130000000000004</v>
      </c>
      <c r="I83" s="5">
        <v>0.34439999999999998</v>
      </c>
      <c r="J83" s="5">
        <v>0.95509999999999995</v>
      </c>
      <c r="K83" s="5">
        <v>0.56110000000000004</v>
      </c>
      <c r="L83" s="4">
        <v>0.72230000000000005</v>
      </c>
      <c r="M83" s="4">
        <v>0.88519999999999999</v>
      </c>
      <c r="N83" s="4">
        <v>0.33019999999999999</v>
      </c>
      <c r="O83" s="4">
        <v>0.94069999999999998</v>
      </c>
      <c r="P83" s="4">
        <v>0.45450000000000002</v>
      </c>
      <c r="Q83" s="5">
        <v>0.76419999999999999</v>
      </c>
      <c r="R83" s="5">
        <v>0.98619999999999997</v>
      </c>
      <c r="S83" s="5">
        <v>0.27829999999999999</v>
      </c>
      <c r="T83" s="5">
        <v>0.9083</v>
      </c>
      <c r="U83" s="5">
        <v>0.27839999999999998</v>
      </c>
      <c r="V83" s="4">
        <v>0.85629999999999995</v>
      </c>
      <c r="W83" s="4">
        <v>1.2316</v>
      </c>
      <c r="X83" s="4">
        <v>0.19520000000000001</v>
      </c>
      <c r="Y83" s="4">
        <v>0.66800000000000004</v>
      </c>
      <c r="Z83" s="4">
        <v>7.3300000000000004E-2</v>
      </c>
      <c r="AA83" s="14">
        <v>0.68110000000000004</v>
      </c>
      <c r="AB83" s="14">
        <v>0.79510000000000003</v>
      </c>
      <c r="AC83" s="14">
        <v>0.36330000000000001</v>
      </c>
      <c r="AD83" s="14">
        <v>0.96279999999999999</v>
      </c>
      <c r="AE83" s="14">
        <v>0.26950000000000002</v>
      </c>
      <c r="AF83" s="4">
        <v>0.69699999999999995</v>
      </c>
      <c r="AG83" s="4">
        <v>0.82840000000000003</v>
      </c>
      <c r="AH83" s="4">
        <v>0.35239999999999999</v>
      </c>
      <c r="AI83" s="4">
        <v>0.95450000000000002</v>
      </c>
      <c r="AJ83" s="4">
        <v>0.45800000000000002</v>
      </c>
      <c r="AK83" s="14">
        <v>0.72250000000000003</v>
      </c>
      <c r="AL83" s="14">
        <v>0.88700000000000001</v>
      </c>
      <c r="AM83" s="14">
        <v>0.32550000000000001</v>
      </c>
      <c r="AN83" s="14">
        <v>0.94110000000000005</v>
      </c>
      <c r="AO83" s="14">
        <v>0.43609999999999999</v>
      </c>
      <c r="AP83" s="4">
        <v>0.76570000000000005</v>
      </c>
      <c r="AQ83" s="4">
        <v>0.98880000000000001</v>
      </c>
      <c r="AR83" s="4">
        <v>0.2823</v>
      </c>
      <c r="AS83" s="4">
        <v>0.90890000000000004</v>
      </c>
      <c r="AT83" s="4">
        <v>0.21360000000000001</v>
      </c>
      <c r="AU83" s="14">
        <v>0.85750000000000004</v>
      </c>
      <c r="AV83" s="14">
        <v>1.234</v>
      </c>
      <c r="AW83" s="14">
        <v>0.1923</v>
      </c>
      <c r="AX83" s="14">
        <v>0.6663</v>
      </c>
      <c r="AY83" s="14">
        <v>3.7400000000000003E-2</v>
      </c>
      <c r="AZ83" s="4">
        <v>0.68159999999999998</v>
      </c>
      <c r="BA83" s="4">
        <v>0.79330000000000001</v>
      </c>
      <c r="BB83" s="4">
        <v>0.35520000000000002</v>
      </c>
      <c r="BC83" s="4">
        <v>0.96250000000000002</v>
      </c>
      <c r="BD83" s="4">
        <v>0.22819999999999999</v>
      </c>
      <c r="BE83" s="5">
        <v>0.69669999999999999</v>
      </c>
      <c r="BF83" s="5">
        <v>0.83040000000000003</v>
      </c>
      <c r="BG83" s="5">
        <v>0.34749999999999998</v>
      </c>
      <c r="BH83" s="5">
        <v>0.95530000000000004</v>
      </c>
      <c r="BI83" s="5">
        <v>0.39729999999999999</v>
      </c>
      <c r="BJ83" s="4">
        <v>0.72450000000000003</v>
      </c>
      <c r="BK83" s="4">
        <v>0.89059999999999995</v>
      </c>
      <c r="BL83" s="4">
        <v>0.32350000000000001</v>
      </c>
      <c r="BM83" s="4">
        <v>0.94130000000000003</v>
      </c>
      <c r="BN83" s="4">
        <v>0.3553</v>
      </c>
      <c r="BO83" s="5">
        <v>0.7661</v>
      </c>
      <c r="BP83" s="5">
        <v>0.99039999999999995</v>
      </c>
      <c r="BQ83" s="5">
        <v>0.28499999999999998</v>
      </c>
      <c r="BR83" s="5">
        <v>0.90859999999999996</v>
      </c>
      <c r="BS83" s="5">
        <v>0.18659999999999999</v>
      </c>
      <c r="BT83" s="4">
        <v>0.8589</v>
      </c>
      <c r="BU83" s="4">
        <v>1.2406999999999999</v>
      </c>
      <c r="BV83" s="4">
        <v>0.1903</v>
      </c>
      <c r="BW83" s="4">
        <v>0.66739999999999999</v>
      </c>
      <c r="BX83" s="4">
        <v>4.65E-2</v>
      </c>
      <c r="BY83" s="5">
        <v>0.67869999999999997</v>
      </c>
      <c r="BZ83" s="5">
        <v>0.78820000000000001</v>
      </c>
      <c r="CA83" s="5">
        <v>0.3695</v>
      </c>
      <c r="CB83" s="5">
        <v>0.9627</v>
      </c>
      <c r="CC83" s="5">
        <v>0.17799999999999999</v>
      </c>
      <c r="CD83" s="4">
        <v>0.69599999999999995</v>
      </c>
      <c r="CE83" s="4">
        <v>0.82930000000000004</v>
      </c>
      <c r="CF83" s="4">
        <v>0.35070000000000001</v>
      </c>
      <c r="CG83" s="4">
        <v>0.95489999999999997</v>
      </c>
      <c r="CH83" s="4">
        <v>0.28589999999999999</v>
      </c>
      <c r="CI83" s="5">
        <v>0.72309999999999997</v>
      </c>
      <c r="CJ83" s="5">
        <v>0.8881</v>
      </c>
      <c r="CK83" s="5">
        <v>0.32640000000000002</v>
      </c>
      <c r="CL83" s="5">
        <v>0.9415</v>
      </c>
      <c r="CM83" s="5">
        <v>0.26240000000000002</v>
      </c>
      <c r="CN83" s="4">
        <v>0.76590000000000003</v>
      </c>
      <c r="CO83" s="4">
        <v>0.99019999999999997</v>
      </c>
      <c r="CP83" s="4">
        <v>0.28199999999999997</v>
      </c>
      <c r="CQ83" s="4">
        <v>0.90890000000000004</v>
      </c>
      <c r="CR83" s="4">
        <v>0.1236</v>
      </c>
      <c r="CS83" s="5">
        <v>0.85840000000000005</v>
      </c>
      <c r="CT83" s="5">
        <v>1.2378</v>
      </c>
      <c r="CU83" s="5">
        <v>0.1953</v>
      </c>
      <c r="CV83" s="5">
        <v>0.66590000000000005</v>
      </c>
      <c r="CW83" s="5">
        <v>3.6799999999999999E-2</v>
      </c>
      <c r="CX83" s="4">
        <v>0.68120000000000003</v>
      </c>
      <c r="CY83" s="4">
        <v>0.79490000000000005</v>
      </c>
      <c r="CZ83" s="4">
        <v>0.3619</v>
      </c>
      <c r="DA83" s="4">
        <v>0.96220000000000006</v>
      </c>
      <c r="DB83" s="4">
        <v>0.22040000000000001</v>
      </c>
      <c r="DC83" s="5">
        <v>0.69540000000000002</v>
      </c>
      <c r="DD83" s="5">
        <v>0.82640000000000002</v>
      </c>
      <c r="DE83" s="5">
        <v>0.35049999999999998</v>
      </c>
      <c r="DF83" s="5">
        <v>0.9546</v>
      </c>
      <c r="DG83" s="5">
        <v>0.3392</v>
      </c>
      <c r="DH83" s="4">
        <v>0.72289999999999999</v>
      </c>
      <c r="DI83" s="4">
        <v>0.88819999999999999</v>
      </c>
      <c r="DJ83" s="4">
        <v>0.32550000000000001</v>
      </c>
      <c r="DK83" s="4">
        <v>0.94089999999999996</v>
      </c>
      <c r="DL83" s="4">
        <v>0.2266</v>
      </c>
      <c r="DM83" s="5">
        <v>0.76580000000000004</v>
      </c>
      <c r="DN83" s="5">
        <v>0.98970000000000002</v>
      </c>
      <c r="DO83" s="5">
        <v>0.28289999999999998</v>
      </c>
      <c r="DP83" s="5">
        <v>0.90900000000000003</v>
      </c>
      <c r="DQ83" s="5">
        <v>0.1547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0.7399958333333333</v>
      </c>
      <c r="EW83" s="4">
        <f t="shared" si="7"/>
        <v>0.93483333333333329</v>
      </c>
      <c r="EX83" s="4">
        <f t="shared" si="8"/>
        <v>0.30661249999999995</v>
      </c>
      <c r="EY83" s="4">
        <f t="shared" si="9"/>
        <v>0.89605833333333307</v>
      </c>
      <c r="EZ83" s="4">
        <f t="shared" si="10"/>
        <v>0.2575541666666667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k=20, r=0.1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k=20, r=0.1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k=20, r=0.1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k=5, r=0.1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k=20, r=0.9</v>
      </c>
    </row>
    <row r="84" spans="1:16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0.65990000000000004</v>
      </c>
      <c r="H84" s="5">
        <v>0.74529999999999996</v>
      </c>
      <c r="I84" s="5">
        <v>0.37409999999999999</v>
      </c>
      <c r="J84" s="5">
        <v>0.91339999999999999</v>
      </c>
      <c r="K84" s="5">
        <v>0.42520000000000002</v>
      </c>
      <c r="L84" s="4">
        <v>0.68569999999999998</v>
      </c>
      <c r="M84" s="4">
        <v>0.7994</v>
      </c>
      <c r="N84" s="4">
        <v>0.34870000000000001</v>
      </c>
      <c r="O84" s="4">
        <v>0.88649999999999995</v>
      </c>
      <c r="P84" s="4">
        <v>0.35520000000000002</v>
      </c>
      <c r="Q84" s="5">
        <v>0.73550000000000004</v>
      </c>
      <c r="R84" s="5">
        <v>0.91490000000000005</v>
      </c>
      <c r="S84" s="5">
        <v>0.29249999999999998</v>
      </c>
      <c r="T84" s="5">
        <v>0.83499999999999996</v>
      </c>
      <c r="U84" s="5">
        <v>0.25419999999999998</v>
      </c>
      <c r="V84" s="4">
        <v>0.84019999999999995</v>
      </c>
      <c r="W84" s="4">
        <v>1.1883999999999999</v>
      </c>
      <c r="X84" s="4">
        <v>0.20250000000000001</v>
      </c>
      <c r="Y84" s="4">
        <v>0.57779999999999998</v>
      </c>
      <c r="Z84" s="4">
        <v>9.5899999999999999E-2</v>
      </c>
      <c r="AA84" s="14">
        <v>0.64239999999999997</v>
      </c>
      <c r="AB84" s="14">
        <v>0.70789999999999997</v>
      </c>
      <c r="AC84" s="14">
        <v>0.39660000000000001</v>
      </c>
      <c r="AD84" s="14">
        <v>0.92910000000000004</v>
      </c>
      <c r="AE84" s="14">
        <v>0.26140000000000002</v>
      </c>
      <c r="AF84" s="4">
        <v>0.65949999999999998</v>
      </c>
      <c r="AG84" s="4">
        <v>0.74329999999999996</v>
      </c>
      <c r="AH84" s="4">
        <v>0.37719999999999998</v>
      </c>
      <c r="AI84" s="4">
        <v>0.91269999999999996</v>
      </c>
      <c r="AJ84" s="4">
        <v>0.3629</v>
      </c>
      <c r="AK84" s="14">
        <v>0.6865</v>
      </c>
      <c r="AL84" s="14">
        <v>0.8024</v>
      </c>
      <c r="AM84" s="14">
        <v>0.34350000000000003</v>
      </c>
      <c r="AN84" s="14">
        <v>0.88649999999999995</v>
      </c>
      <c r="AO84" s="14">
        <v>0.31709999999999999</v>
      </c>
      <c r="AP84" s="4">
        <v>0.73570000000000002</v>
      </c>
      <c r="AQ84" s="4">
        <v>0.91410000000000002</v>
      </c>
      <c r="AR84" s="4">
        <v>0.2949</v>
      </c>
      <c r="AS84" s="4">
        <v>0.83360000000000001</v>
      </c>
      <c r="AT84" s="4">
        <v>0.22020000000000001</v>
      </c>
      <c r="AU84" s="14">
        <v>0.84219999999999995</v>
      </c>
      <c r="AV84" s="14">
        <v>1.1948000000000001</v>
      </c>
      <c r="AW84" s="14">
        <v>0.189</v>
      </c>
      <c r="AX84" s="14">
        <v>0.57530000000000003</v>
      </c>
      <c r="AY84" s="14">
        <v>5.0200000000000002E-2</v>
      </c>
      <c r="AZ84" s="4">
        <v>0.64419999999999999</v>
      </c>
      <c r="BA84" s="4">
        <v>0.71</v>
      </c>
      <c r="BB84" s="4">
        <v>0.38429999999999997</v>
      </c>
      <c r="BC84" s="4">
        <v>0.92749999999999999</v>
      </c>
      <c r="BD84" s="4">
        <v>0.21110000000000001</v>
      </c>
      <c r="BE84" s="5">
        <v>0.65890000000000004</v>
      </c>
      <c r="BF84" s="5">
        <v>0.74390000000000001</v>
      </c>
      <c r="BG84" s="5">
        <v>0.37490000000000001</v>
      </c>
      <c r="BH84" s="5">
        <v>0.91320000000000001</v>
      </c>
      <c r="BI84" s="5">
        <v>0.30599999999999999</v>
      </c>
      <c r="BJ84" s="4">
        <v>0.68820000000000003</v>
      </c>
      <c r="BK84" s="4">
        <v>0.8054</v>
      </c>
      <c r="BL84" s="4">
        <v>0.34300000000000003</v>
      </c>
      <c r="BM84" s="4">
        <v>0.88790000000000002</v>
      </c>
      <c r="BN84" s="4">
        <v>0.28370000000000001</v>
      </c>
      <c r="BO84" s="5">
        <v>0.73670000000000002</v>
      </c>
      <c r="BP84" s="5">
        <v>0.91710000000000003</v>
      </c>
      <c r="BQ84" s="5">
        <v>0.29530000000000001</v>
      </c>
      <c r="BR84" s="5">
        <v>0.83489999999999998</v>
      </c>
      <c r="BS84" s="5">
        <v>0.18679999999999999</v>
      </c>
      <c r="BT84" s="4">
        <v>0.84109999999999996</v>
      </c>
      <c r="BU84" s="4">
        <v>1.1921999999999999</v>
      </c>
      <c r="BV84" s="4">
        <v>0.19489999999999999</v>
      </c>
      <c r="BW84" s="4">
        <v>0.57440000000000002</v>
      </c>
      <c r="BX84" s="4">
        <v>5.7599999999999998E-2</v>
      </c>
      <c r="BY84" s="5">
        <v>0.64129999999999998</v>
      </c>
      <c r="BZ84" s="5">
        <v>0.70650000000000002</v>
      </c>
      <c r="CA84" s="5">
        <v>0.4002</v>
      </c>
      <c r="CB84" s="5">
        <v>0.92830000000000001</v>
      </c>
      <c r="CC84" s="5">
        <v>0.17280000000000001</v>
      </c>
      <c r="CD84" s="4">
        <v>0.65849999999999997</v>
      </c>
      <c r="CE84" s="4">
        <v>0.74380000000000002</v>
      </c>
      <c r="CF84" s="4">
        <v>0.37480000000000002</v>
      </c>
      <c r="CG84" s="4">
        <v>0.91239999999999999</v>
      </c>
      <c r="CH84" s="4">
        <v>0.22789999999999999</v>
      </c>
      <c r="CI84" s="5">
        <v>0.68730000000000002</v>
      </c>
      <c r="CJ84" s="5">
        <v>0.80410000000000004</v>
      </c>
      <c r="CK84" s="5">
        <v>0.34439999999999998</v>
      </c>
      <c r="CL84" s="5">
        <v>0.8881</v>
      </c>
      <c r="CM84" s="5">
        <v>0.21929999999999999</v>
      </c>
      <c r="CN84" s="4">
        <v>0.73650000000000004</v>
      </c>
      <c r="CO84" s="4">
        <v>0.91659999999999997</v>
      </c>
      <c r="CP84" s="4">
        <v>0.29360000000000003</v>
      </c>
      <c r="CQ84" s="4">
        <v>0.83499999999999996</v>
      </c>
      <c r="CR84" s="4">
        <v>0.12470000000000001</v>
      </c>
      <c r="CS84" s="5">
        <v>0.8417</v>
      </c>
      <c r="CT84" s="5">
        <v>1.1934</v>
      </c>
      <c r="CU84" s="5">
        <v>0.19470000000000001</v>
      </c>
      <c r="CV84" s="5">
        <v>0.57430000000000003</v>
      </c>
      <c r="CW84" s="5">
        <v>4.4299999999999999E-2</v>
      </c>
      <c r="CX84" s="4">
        <v>0.64349999999999996</v>
      </c>
      <c r="CY84" s="4">
        <v>0.71030000000000004</v>
      </c>
      <c r="CZ84" s="4">
        <v>0.39460000000000001</v>
      </c>
      <c r="DA84" s="4">
        <v>0.92759999999999998</v>
      </c>
      <c r="DB84" s="4">
        <v>0.21579999999999999</v>
      </c>
      <c r="DC84" s="5">
        <v>0.6583</v>
      </c>
      <c r="DD84" s="5">
        <v>0.74150000000000005</v>
      </c>
      <c r="DE84" s="5">
        <v>0.37640000000000001</v>
      </c>
      <c r="DF84" s="5">
        <v>0.91320000000000001</v>
      </c>
      <c r="DG84" s="5">
        <v>0.26519999999999999</v>
      </c>
      <c r="DH84" s="4">
        <v>0.68700000000000006</v>
      </c>
      <c r="DI84" s="4">
        <v>0.80320000000000003</v>
      </c>
      <c r="DJ84" s="4">
        <v>0.34620000000000001</v>
      </c>
      <c r="DK84" s="4">
        <v>0.88719999999999999</v>
      </c>
      <c r="DL84" s="4">
        <v>0.19819999999999999</v>
      </c>
      <c r="DM84" s="5">
        <v>0.73670000000000002</v>
      </c>
      <c r="DN84" s="5">
        <v>0.91700000000000004</v>
      </c>
      <c r="DO84" s="5">
        <v>0.29470000000000002</v>
      </c>
      <c r="DP84" s="5">
        <v>0.83509999999999995</v>
      </c>
      <c r="DQ84" s="5">
        <v>0.1603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0.68689999999999996</v>
      </c>
      <c r="EH84" s="5">
        <v>0.80310000000000004</v>
      </c>
      <c r="EI84" s="5">
        <v>0.34549999999999997</v>
      </c>
      <c r="EJ84" s="5">
        <v>0.88770000000000004</v>
      </c>
      <c r="EK84" s="5">
        <v>0.24959999999999999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0.70706000000000002</v>
      </c>
      <c r="EW84" s="4">
        <f t="shared" si="7"/>
        <v>0.85692800000000002</v>
      </c>
      <c r="EX84" s="4">
        <f t="shared" si="8"/>
        <v>0.326152</v>
      </c>
      <c r="EY84" s="4">
        <f t="shared" si="9"/>
        <v>0.84029199999999993</v>
      </c>
      <c r="EZ84" s="4">
        <f t="shared" si="10"/>
        <v>0.22275999999999996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k=20, r=0.1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r=0.1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k=20, r=0.1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k=5, r=0.1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k=20, r=0.9</v>
      </c>
    </row>
    <row r="85" spans="1:16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0.67620000000000002</v>
      </c>
      <c r="H85" s="5">
        <v>0.77869999999999995</v>
      </c>
      <c r="I85" s="5">
        <v>0.35249999999999998</v>
      </c>
      <c r="J85" s="5">
        <v>0.91339999999999999</v>
      </c>
      <c r="K85" s="5">
        <v>0.43580000000000002</v>
      </c>
      <c r="L85" s="4">
        <v>0.69720000000000004</v>
      </c>
      <c r="M85" s="4">
        <v>0.82230000000000003</v>
      </c>
      <c r="N85" s="4">
        <v>0.33529999999999999</v>
      </c>
      <c r="O85" s="4">
        <v>0.88649999999999995</v>
      </c>
      <c r="P85" s="4">
        <v>0.37969999999999998</v>
      </c>
      <c r="Q85" s="5">
        <v>0.73909999999999998</v>
      </c>
      <c r="R85" s="5">
        <v>0.92059999999999997</v>
      </c>
      <c r="S85" s="5">
        <v>0.28989999999999999</v>
      </c>
      <c r="T85" s="5">
        <v>0.83499999999999996</v>
      </c>
      <c r="U85" s="5">
        <v>0.25800000000000001</v>
      </c>
      <c r="V85" s="4">
        <v>0.83689999999999998</v>
      </c>
      <c r="W85" s="4">
        <v>1.1783999999999999</v>
      </c>
      <c r="X85" s="4">
        <v>0.20369999999999999</v>
      </c>
      <c r="Y85" s="4">
        <v>0.57779999999999998</v>
      </c>
      <c r="Z85" s="4">
        <v>9.3399999999999997E-2</v>
      </c>
      <c r="AA85" s="14">
        <v>0.66439999999999999</v>
      </c>
      <c r="AB85" s="14">
        <v>0.75249999999999995</v>
      </c>
      <c r="AC85" s="14">
        <v>0.36930000000000002</v>
      </c>
      <c r="AD85" s="14">
        <v>0.92910000000000004</v>
      </c>
      <c r="AE85" s="14">
        <v>0.2571</v>
      </c>
      <c r="AF85" s="4">
        <v>0.67620000000000002</v>
      </c>
      <c r="AG85" s="4">
        <v>0.77690000000000003</v>
      </c>
      <c r="AH85" s="4">
        <v>0.35499999999999998</v>
      </c>
      <c r="AI85" s="4">
        <v>0.91269999999999996</v>
      </c>
      <c r="AJ85" s="4">
        <v>0.3548</v>
      </c>
      <c r="AK85" s="14">
        <v>0.69779999999999998</v>
      </c>
      <c r="AL85" s="14">
        <v>0.82450000000000001</v>
      </c>
      <c r="AM85" s="14">
        <v>0.33090000000000003</v>
      </c>
      <c r="AN85" s="14">
        <v>0.88649999999999995</v>
      </c>
      <c r="AO85" s="14">
        <v>0.33189999999999997</v>
      </c>
      <c r="AP85" s="4">
        <v>0.73929999999999996</v>
      </c>
      <c r="AQ85" s="4">
        <v>0.91979999999999995</v>
      </c>
      <c r="AR85" s="4">
        <v>0.29160000000000003</v>
      </c>
      <c r="AS85" s="4">
        <v>0.83360000000000001</v>
      </c>
      <c r="AT85" s="4">
        <v>0.22159999999999999</v>
      </c>
      <c r="AU85" s="14">
        <v>0.83860000000000001</v>
      </c>
      <c r="AV85" s="14">
        <v>1.1849000000000001</v>
      </c>
      <c r="AW85" s="14">
        <v>0.19020000000000001</v>
      </c>
      <c r="AX85" s="14">
        <v>0.57530000000000003</v>
      </c>
      <c r="AY85" s="14">
        <v>5.04E-2</v>
      </c>
      <c r="AZ85" s="4">
        <v>0.66579999999999995</v>
      </c>
      <c r="BA85" s="4">
        <v>0.75360000000000005</v>
      </c>
      <c r="BB85" s="4">
        <v>0.36009999999999998</v>
      </c>
      <c r="BC85" s="4">
        <v>0.92749999999999999</v>
      </c>
      <c r="BD85" s="4">
        <v>0.20930000000000001</v>
      </c>
      <c r="BE85" s="5">
        <v>0.6754</v>
      </c>
      <c r="BF85" s="5">
        <v>0.77739999999999998</v>
      </c>
      <c r="BG85" s="5">
        <v>0.35220000000000001</v>
      </c>
      <c r="BH85" s="5">
        <v>0.91320000000000001</v>
      </c>
      <c r="BI85" s="5">
        <v>0.32369999999999999</v>
      </c>
      <c r="BJ85" s="4">
        <v>0.6996</v>
      </c>
      <c r="BK85" s="4">
        <v>0.8276</v>
      </c>
      <c r="BL85" s="4">
        <v>0.32990000000000003</v>
      </c>
      <c r="BM85" s="4">
        <v>0.88790000000000002</v>
      </c>
      <c r="BN85" s="4">
        <v>0.28270000000000001</v>
      </c>
      <c r="BO85" s="5">
        <v>0.74060000000000004</v>
      </c>
      <c r="BP85" s="5">
        <v>0.92320000000000002</v>
      </c>
      <c r="BQ85" s="5">
        <v>0.29289999999999999</v>
      </c>
      <c r="BR85" s="5">
        <v>0.83489999999999998</v>
      </c>
      <c r="BS85" s="5">
        <v>0.20300000000000001</v>
      </c>
      <c r="BT85" s="4">
        <v>0.8377</v>
      </c>
      <c r="BU85" s="4">
        <v>1.1822999999999999</v>
      </c>
      <c r="BV85" s="4">
        <v>0.1966</v>
      </c>
      <c r="BW85" s="4">
        <v>0.57440000000000002</v>
      </c>
      <c r="BX85" s="4">
        <v>5.8299999999999998E-2</v>
      </c>
      <c r="BY85" s="5">
        <v>0.66279999999999994</v>
      </c>
      <c r="BZ85" s="5">
        <v>0.75</v>
      </c>
      <c r="CA85" s="5">
        <v>0.3695</v>
      </c>
      <c r="CB85" s="5">
        <v>0.92830000000000001</v>
      </c>
      <c r="CC85" s="5">
        <v>0.17199999999999999</v>
      </c>
      <c r="CD85" s="4">
        <v>0.67510000000000003</v>
      </c>
      <c r="CE85" s="4">
        <v>0.77729999999999999</v>
      </c>
      <c r="CF85" s="4">
        <v>0.35289999999999999</v>
      </c>
      <c r="CG85" s="4">
        <v>0.91239999999999999</v>
      </c>
      <c r="CH85" s="4">
        <v>0.22919999999999999</v>
      </c>
      <c r="CI85" s="5">
        <v>0.69879999999999998</v>
      </c>
      <c r="CJ85" s="5">
        <v>0.8266</v>
      </c>
      <c r="CK85" s="5">
        <v>0.33090000000000003</v>
      </c>
      <c r="CL85" s="5">
        <v>0.8881</v>
      </c>
      <c r="CM85" s="5">
        <v>0.22220000000000001</v>
      </c>
      <c r="CN85" s="4">
        <v>0.74039999999999995</v>
      </c>
      <c r="CO85" s="4">
        <v>0.92249999999999999</v>
      </c>
      <c r="CP85" s="4">
        <v>0.29070000000000001</v>
      </c>
      <c r="CQ85" s="4">
        <v>0.83499999999999996</v>
      </c>
      <c r="CR85" s="4">
        <v>0.126</v>
      </c>
      <c r="CS85" s="5">
        <v>0.83850000000000002</v>
      </c>
      <c r="CT85" s="5">
        <v>1.1839</v>
      </c>
      <c r="CU85" s="5">
        <v>0.19589999999999999</v>
      </c>
      <c r="CV85" s="5">
        <v>0.57430000000000003</v>
      </c>
      <c r="CW85" s="5">
        <v>4.6300000000000001E-2</v>
      </c>
      <c r="CX85" s="4">
        <v>0.66490000000000005</v>
      </c>
      <c r="CY85" s="4">
        <v>0.75380000000000003</v>
      </c>
      <c r="CZ85" s="4">
        <v>0.3629</v>
      </c>
      <c r="DA85" s="4">
        <v>0.92759999999999998</v>
      </c>
      <c r="DB85" s="4">
        <v>0.21529999999999999</v>
      </c>
      <c r="DC85" s="5">
        <v>0.67490000000000006</v>
      </c>
      <c r="DD85" s="5">
        <v>0.7752</v>
      </c>
      <c r="DE85" s="5">
        <v>0.35510000000000003</v>
      </c>
      <c r="DF85" s="5">
        <v>0.91320000000000001</v>
      </c>
      <c r="DG85" s="5">
        <v>0.26500000000000001</v>
      </c>
      <c r="DH85" s="4">
        <v>0.69830000000000003</v>
      </c>
      <c r="DI85" s="4">
        <v>0.8256</v>
      </c>
      <c r="DJ85" s="4">
        <v>0.33360000000000001</v>
      </c>
      <c r="DK85" s="4">
        <v>0.88719999999999999</v>
      </c>
      <c r="DL85" s="4">
        <v>0.19689999999999999</v>
      </c>
      <c r="DM85" s="5">
        <v>0.74050000000000005</v>
      </c>
      <c r="DN85" s="5">
        <v>0.92279999999999995</v>
      </c>
      <c r="DO85" s="5">
        <v>0.29220000000000002</v>
      </c>
      <c r="DP85" s="5">
        <v>0.83509999999999995</v>
      </c>
      <c r="DQ85" s="5">
        <v>0.16120000000000001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0.71844583333333345</v>
      </c>
      <c r="EW85" s="4">
        <f t="shared" si="7"/>
        <v>0.87954583333333358</v>
      </c>
      <c r="EX85" s="4">
        <f t="shared" si="8"/>
        <v>0.31154583333333336</v>
      </c>
      <c r="EY85" s="4">
        <f t="shared" si="9"/>
        <v>0.8383166666666666</v>
      </c>
      <c r="EZ85" s="4">
        <f t="shared" si="10"/>
        <v>0.22388750000000002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k=20, r=0.1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r=0.1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k=20, r=0.1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k=5, r=0.1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k=20, r=0.9</v>
      </c>
    </row>
    <row r="86" spans="1:16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0.66479999999999995</v>
      </c>
      <c r="H86" s="5">
        <v>0.75409999999999999</v>
      </c>
      <c r="I86" s="5">
        <v>0.37240000000000001</v>
      </c>
      <c r="J86" s="5">
        <v>0.91339999999999999</v>
      </c>
      <c r="K86" s="5">
        <v>0.55079999999999996</v>
      </c>
      <c r="L86" s="4">
        <v>0.68740000000000001</v>
      </c>
      <c r="M86" s="4">
        <v>0.80169999999999997</v>
      </c>
      <c r="N86" s="4">
        <v>0.34799999999999998</v>
      </c>
      <c r="O86" s="4">
        <v>0.88649999999999995</v>
      </c>
      <c r="P86" s="4">
        <v>0.37090000000000001</v>
      </c>
      <c r="Q86" s="5">
        <v>0.73380000000000001</v>
      </c>
      <c r="R86" s="5">
        <v>0.90939999999999999</v>
      </c>
      <c r="S86" s="5">
        <v>0.29649999999999999</v>
      </c>
      <c r="T86" s="5">
        <v>0.83499999999999996</v>
      </c>
      <c r="U86" s="5">
        <v>0.2883</v>
      </c>
      <c r="V86" s="4">
        <v>0.83650000000000002</v>
      </c>
      <c r="W86" s="4">
        <v>1.1778</v>
      </c>
      <c r="X86" s="4">
        <v>0.2044</v>
      </c>
      <c r="Y86" s="4">
        <v>0.57779999999999998</v>
      </c>
      <c r="Z86" s="4">
        <v>9.5899999999999999E-2</v>
      </c>
      <c r="AA86" s="14">
        <v>0.65200000000000002</v>
      </c>
      <c r="AB86" s="14">
        <v>0.72550000000000003</v>
      </c>
      <c r="AC86" s="14">
        <v>0.3891</v>
      </c>
      <c r="AD86" s="14">
        <v>0.92910000000000004</v>
      </c>
      <c r="AE86" s="14">
        <v>0.25919999999999999</v>
      </c>
      <c r="AF86" s="4">
        <v>0.66449999999999998</v>
      </c>
      <c r="AG86" s="4">
        <v>0.75219999999999998</v>
      </c>
      <c r="AH86" s="4">
        <v>0.3745</v>
      </c>
      <c r="AI86" s="4">
        <v>0.91269999999999996</v>
      </c>
      <c r="AJ86" s="4">
        <v>0.34489999999999998</v>
      </c>
      <c r="AK86" s="14">
        <v>0.68789999999999996</v>
      </c>
      <c r="AL86" s="14">
        <v>0.80410000000000004</v>
      </c>
      <c r="AM86" s="14">
        <v>0.34439999999999998</v>
      </c>
      <c r="AN86" s="14">
        <v>0.88649999999999995</v>
      </c>
      <c r="AO86" s="14">
        <v>0.33160000000000001</v>
      </c>
      <c r="AP86" s="4">
        <v>0.73360000000000003</v>
      </c>
      <c r="AQ86" s="4">
        <v>0.90820000000000001</v>
      </c>
      <c r="AR86" s="4">
        <v>0.29730000000000001</v>
      </c>
      <c r="AS86" s="4">
        <v>0.83360000000000001</v>
      </c>
      <c r="AT86" s="4">
        <v>0.2132</v>
      </c>
      <c r="AU86" s="14">
        <v>0.83830000000000005</v>
      </c>
      <c r="AV86" s="14">
        <v>1.1845000000000001</v>
      </c>
      <c r="AW86" s="14">
        <v>0.19070000000000001</v>
      </c>
      <c r="AX86" s="14">
        <v>0.57530000000000003</v>
      </c>
      <c r="AY86" s="14">
        <v>4.8500000000000001E-2</v>
      </c>
      <c r="AZ86" s="4">
        <v>0.65290000000000004</v>
      </c>
      <c r="BA86" s="4">
        <v>0.72570000000000001</v>
      </c>
      <c r="BB86" s="4">
        <v>0.37740000000000001</v>
      </c>
      <c r="BC86" s="4">
        <v>0.92749999999999999</v>
      </c>
      <c r="BD86" s="4">
        <v>0.20949999999999999</v>
      </c>
      <c r="BE86" s="5">
        <v>0.66390000000000005</v>
      </c>
      <c r="BF86" s="5">
        <v>0.75249999999999995</v>
      </c>
      <c r="BG86" s="5">
        <v>0.37130000000000002</v>
      </c>
      <c r="BH86" s="5">
        <v>0.91320000000000001</v>
      </c>
      <c r="BI86" s="5">
        <v>0.30890000000000001</v>
      </c>
      <c r="BJ86" s="4">
        <v>0.68969999999999998</v>
      </c>
      <c r="BK86" s="4">
        <v>0.80740000000000001</v>
      </c>
      <c r="BL86" s="4">
        <v>0.34350000000000003</v>
      </c>
      <c r="BM86" s="4">
        <v>0.88790000000000002</v>
      </c>
      <c r="BN86" s="4">
        <v>0.2666</v>
      </c>
      <c r="BO86" s="5">
        <v>0.73509999999999998</v>
      </c>
      <c r="BP86" s="5">
        <v>0.91169999999999995</v>
      </c>
      <c r="BQ86" s="5">
        <v>0.29880000000000001</v>
      </c>
      <c r="BR86" s="5">
        <v>0.83489999999999998</v>
      </c>
      <c r="BS86" s="5">
        <v>0.19070000000000001</v>
      </c>
      <c r="BT86" s="4">
        <v>0.83730000000000004</v>
      </c>
      <c r="BU86" s="4">
        <v>1.1819</v>
      </c>
      <c r="BV86" s="4">
        <v>0.19689999999999999</v>
      </c>
      <c r="BW86" s="4">
        <v>0.57440000000000002</v>
      </c>
      <c r="BX86" s="4">
        <v>5.7500000000000002E-2</v>
      </c>
      <c r="BY86" s="5">
        <v>0.64990000000000003</v>
      </c>
      <c r="BZ86" s="5">
        <v>0.72209999999999996</v>
      </c>
      <c r="CA86" s="5">
        <v>0.38829999999999998</v>
      </c>
      <c r="CB86" s="5">
        <v>0.92830000000000001</v>
      </c>
      <c r="CC86" s="5">
        <v>0.17100000000000001</v>
      </c>
      <c r="CD86" s="4">
        <v>0.66359999999999997</v>
      </c>
      <c r="CE86" s="4">
        <v>0.75260000000000005</v>
      </c>
      <c r="CF86" s="4">
        <v>0.37169999999999997</v>
      </c>
      <c r="CG86" s="4">
        <v>0.91239999999999999</v>
      </c>
      <c r="CH86" s="4">
        <v>0.2291</v>
      </c>
      <c r="CI86" s="5">
        <v>0.68889999999999996</v>
      </c>
      <c r="CJ86" s="5">
        <v>0.80620000000000003</v>
      </c>
      <c r="CK86" s="5">
        <v>0.34510000000000002</v>
      </c>
      <c r="CL86" s="5">
        <v>0.8881</v>
      </c>
      <c r="CM86" s="5">
        <v>0.2208</v>
      </c>
      <c r="CN86" s="4">
        <v>0.73470000000000002</v>
      </c>
      <c r="CO86" s="4">
        <v>0.91090000000000004</v>
      </c>
      <c r="CP86" s="4">
        <v>0.2969</v>
      </c>
      <c r="CQ86" s="4">
        <v>0.83499999999999996</v>
      </c>
      <c r="CR86" s="4">
        <v>0.12559999999999999</v>
      </c>
      <c r="CS86" s="5">
        <v>0.83819999999999995</v>
      </c>
      <c r="CT86" s="5">
        <v>1.1836</v>
      </c>
      <c r="CU86" s="5">
        <v>0.1966</v>
      </c>
      <c r="CV86" s="5">
        <v>0.57430000000000003</v>
      </c>
      <c r="CW86" s="5">
        <v>4.4999999999999998E-2</v>
      </c>
      <c r="CX86" s="4">
        <v>0.65249999999999997</v>
      </c>
      <c r="CY86" s="4">
        <v>0.7268</v>
      </c>
      <c r="CZ86" s="4">
        <v>0.38429999999999997</v>
      </c>
      <c r="DA86" s="4">
        <v>0.92759999999999998</v>
      </c>
      <c r="DB86" s="4">
        <v>0.21229999999999999</v>
      </c>
      <c r="DC86" s="5">
        <v>0.66320000000000001</v>
      </c>
      <c r="DD86" s="5">
        <v>0.75039999999999996</v>
      </c>
      <c r="DE86" s="5">
        <v>0.37269999999999998</v>
      </c>
      <c r="DF86" s="5">
        <v>0.91320000000000001</v>
      </c>
      <c r="DG86" s="5">
        <v>0.2641</v>
      </c>
      <c r="DH86" s="4">
        <v>0.68859999999999999</v>
      </c>
      <c r="DI86" s="4">
        <v>0.80520000000000003</v>
      </c>
      <c r="DJ86" s="4">
        <v>0.34689999999999999</v>
      </c>
      <c r="DK86" s="4">
        <v>0.88719999999999999</v>
      </c>
      <c r="DL86" s="4">
        <v>0.19800000000000001</v>
      </c>
      <c r="DM86" s="5">
        <v>0.7349</v>
      </c>
      <c r="DN86" s="5">
        <v>0.91149999999999998</v>
      </c>
      <c r="DO86" s="5">
        <v>0.29799999999999999</v>
      </c>
      <c r="DP86" s="5">
        <v>0.83509999999999995</v>
      </c>
      <c r="DQ86" s="5">
        <v>0.1605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0.71012500000000012</v>
      </c>
      <c r="EW86" s="4">
        <f t="shared" si="7"/>
        <v>0.86195416666666658</v>
      </c>
      <c r="EX86" s="4">
        <f t="shared" si="8"/>
        <v>0.32375833333333331</v>
      </c>
      <c r="EY86" s="4">
        <f t="shared" si="9"/>
        <v>0.8383166666666666</v>
      </c>
      <c r="EZ86" s="4">
        <f t="shared" si="10"/>
        <v>0.22677083333333334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k=20, r=0.1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r=0.1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k=10, r=0.1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k=5, r=0.1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k=20, r=0.9</v>
      </c>
    </row>
    <row r="87" spans="1:16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0.65949999999999998</v>
      </c>
      <c r="H87" s="5">
        <v>0.74770000000000003</v>
      </c>
      <c r="I87" s="5">
        <v>0.37009999999999998</v>
      </c>
      <c r="J87" s="5">
        <v>0.95540000000000003</v>
      </c>
      <c r="K87" s="5">
        <v>0.37590000000000001</v>
      </c>
      <c r="L87" s="4">
        <v>0.67320000000000002</v>
      </c>
      <c r="M87" s="4">
        <v>0.77559999999999996</v>
      </c>
      <c r="N87" s="4">
        <v>0.35649999999999998</v>
      </c>
      <c r="O87" s="4">
        <v>0.94110000000000005</v>
      </c>
      <c r="P87" s="4">
        <v>0.31090000000000001</v>
      </c>
      <c r="Q87" s="5">
        <v>0.70130000000000003</v>
      </c>
      <c r="R87" s="5">
        <v>0.8417</v>
      </c>
      <c r="S87" s="5">
        <v>0.31190000000000001</v>
      </c>
      <c r="T87" s="5">
        <v>0.91</v>
      </c>
      <c r="U87" s="5">
        <v>0.224</v>
      </c>
      <c r="V87" s="4">
        <v>0.79449999999999998</v>
      </c>
      <c r="W87" s="4">
        <v>1.0784</v>
      </c>
      <c r="X87" s="4">
        <v>0.2306</v>
      </c>
      <c r="Y87" s="4">
        <v>0.68110000000000004</v>
      </c>
      <c r="Z87" s="4">
        <v>8.1500000000000003E-2</v>
      </c>
      <c r="AA87" s="14">
        <v>0.64749999999999996</v>
      </c>
      <c r="AB87" s="14">
        <v>0.71989999999999998</v>
      </c>
      <c r="AC87" s="14">
        <v>0.38600000000000001</v>
      </c>
      <c r="AD87" s="14">
        <v>0.96299999999999997</v>
      </c>
      <c r="AE87" s="14">
        <v>0.21260000000000001</v>
      </c>
      <c r="AF87" s="4">
        <v>0.65869999999999995</v>
      </c>
      <c r="AG87" s="4">
        <v>0.74319999999999997</v>
      </c>
      <c r="AH87" s="4">
        <v>0.37490000000000001</v>
      </c>
      <c r="AI87" s="4">
        <v>0.95469999999999999</v>
      </c>
      <c r="AJ87" s="4">
        <v>0.28999999999999998</v>
      </c>
      <c r="AK87" s="14">
        <v>0.67390000000000005</v>
      </c>
      <c r="AL87" s="14">
        <v>0.77869999999999995</v>
      </c>
      <c r="AM87" s="14">
        <v>0.35039999999999999</v>
      </c>
      <c r="AN87" s="14">
        <v>0.9415</v>
      </c>
      <c r="AO87" s="14">
        <v>0.28510000000000002</v>
      </c>
      <c r="AP87" s="4">
        <v>0.70189999999999997</v>
      </c>
      <c r="AQ87" s="4">
        <v>0.84230000000000005</v>
      </c>
      <c r="AR87" s="4">
        <v>0.31469999999999998</v>
      </c>
      <c r="AS87" s="4">
        <v>0.91020000000000001</v>
      </c>
      <c r="AT87" s="4">
        <v>0.19550000000000001</v>
      </c>
      <c r="AU87" s="14">
        <v>0.7954</v>
      </c>
      <c r="AV87" s="14">
        <v>1.0785</v>
      </c>
      <c r="AW87" s="14">
        <v>0.223</v>
      </c>
      <c r="AX87" s="14">
        <v>0.68010000000000004</v>
      </c>
      <c r="AY87" s="14">
        <v>4.4400000000000002E-2</v>
      </c>
      <c r="AZ87" s="4">
        <v>0.64849999999999997</v>
      </c>
      <c r="BA87" s="4">
        <v>0.72170000000000001</v>
      </c>
      <c r="BB87" s="4">
        <v>0.371</v>
      </c>
      <c r="BC87" s="4">
        <v>0.96279999999999999</v>
      </c>
      <c r="BD87" s="4">
        <v>0.18970000000000001</v>
      </c>
      <c r="BE87" s="5">
        <v>0.65920000000000001</v>
      </c>
      <c r="BF87" s="5">
        <v>0.74609999999999999</v>
      </c>
      <c r="BG87" s="5">
        <v>0.37140000000000001</v>
      </c>
      <c r="BH87" s="5">
        <v>0.95550000000000002</v>
      </c>
      <c r="BI87" s="5">
        <v>0.26440000000000002</v>
      </c>
      <c r="BJ87" s="4">
        <v>0.67530000000000001</v>
      </c>
      <c r="BK87" s="4">
        <v>0.78120000000000001</v>
      </c>
      <c r="BL87" s="4">
        <v>0.35060000000000002</v>
      </c>
      <c r="BM87" s="4">
        <v>0.94169999999999998</v>
      </c>
      <c r="BN87" s="4">
        <v>0.24099999999999999</v>
      </c>
      <c r="BO87" s="5">
        <v>0.7026</v>
      </c>
      <c r="BP87" s="5">
        <v>0.84630000000000005</v>
      </c>
      <c r="BQ87" s="5">
        <v>0.314</v>
      </c>
      <c r="BR87" s="5">
        <v>0.91</v>
      </c>
      <c r="BS87" s="5">
        <v>0.1575</v>
      </c>
      <c r="BT87" s="4">
        <v>0.7944</v>
      </c>
      <c r="BU87" s="4">
        <v>1.0787</v>
      </c>
      <c r="BV87" s="4">
        <v>0.2286</v>
      </c>
      <c r="BW87" s="4">
        <v>0.68020000000000003</v>
      </c>
      <c r="BX87" s="4">
        <v>5.2299999999999999E-2</v>
      </c>
      <c r="BY87" s="5">
        <v>0.64580000000000004</v>
      </c>
      <c r="BZ87" s="5">
        <v>0.71709999999999996</v>
      </c>
      <c r="CA87" s="5">
        <v>0.3891</v>
      </c>
      <c r="CB87" s="5">
        <v>0.96289999999999998</v>
      </c>
      <c r="CC87" s="5">
        <v>0.1389</v>
      </c>
      <c r="CD87" s="4">
        <v>0.65890000000000004</v>
      </c>
      <c r="CE87" s="4">
        <v>0.746</v>
      </c>
      <c r="CF87" s="4">
        <v>0.3715</v>
      </c>
      <c r="CG87" s="4">
        <v>0.95520000000000005</v>
      </c>
      <c r="CH87" s="4">
        <v>0.1867</v>
      </c>
      <c r="CI87" s="5">
        <v>0.67459999999999998</v>
      </c>
      <c r="CJ87" s="5">
        <v>0.78</v>
      </c>
      <c r="CK87" s="5">
        <v>0.3503</v>
      </c>
      <c r="CL87" s="5">
        <v>0.94199999999999995</v>
      </c>
      <c r="CM87" s="5">
        <v>0.18390000000000001</v>
      </c>
      <c r="CN87" s="4">
        <v>0.70199999999999996</v>
      </c>
      <c r="CO87" s="4">
        <v>0.84440000000000004</v>
      </c>
      <c r="CP87" s="4">
        <v>0.31590000000000001</v>
      </c>
      <c r="CQ87" s="4">
        <v>0.9103</v>
      </c>
      <c r="CR87" s="4">
        <v>0.10580000000000001</v>
      </c>
      <c r="CS87" s="5">
        <v>0.79490000000000005</v>
      </c>
      <c r="CT87" s="5">
        <v>1.0789</v>
      </c>
      <c r="CU87" s="5">
        <v>0.22739999999999999</v>
      </c>
      <c r="CV87" s="5">
        <v>0.67959999999999998</v>
      </c>
      <c r="CW87" s="5">
        <v>4.0300000000000002E-2</v>
      </c>
      <c r="CX87" s="4">
        <v>0.6482</v>
      </c>
      <c r="CY87" s="4">
        <v>0.72170000000000001</v>
      </c>
      <c r="CZ87" s="4">
        <v>0.38250000000000001</v>
      </c>
      <c r="DA87" s="4">
        <v>0.96240000000000003</v>
      </c>
      <c r="DB87" s="4">
        <v>0.1757</v>
      </c>
      <c r="DC87" s="5">
        <v>0.65780000000000005</v>
      </c>
      <c r="DD87" s="5">
        <v>0.74229999999999996</v>
      </c>
      <c r="DE87" s="5">
        <v>0.37290000000000001</v>
      </c>
      <c r="DF87" s="5">
        <v>0.95489999999999997</v>
      </c>
      <c r="DG87" s="5">
        <v>0.22040000000000001</v>
      </c>
      <c r="DH87" s="4">
        <v>0.67410000000000003</v>
      </c>
      <c r="DI87" s="4">
        <v>0.77869999999999995</v>
      </c>
      <c r="DJ87" s="4">
        <v>0.35410000000000003</v>
      </c>
      <c r="DK87" s="4">
        <v>0.94120000000000004</v>
      </c>
      <c r="DL87" s="4">
        <v>0.1623</v>
      </c>
      <c r="DM87" s="5">
        <v>0.70240000000000002</v>
      </c>
      <c r="DN87" s="5">
        <v>0.84509999999999996</v>
      </c>
      <c r="DO87" s="5">
        <v>0.31490000000000001</v>
      </c>
      <c r="DP87" s="5">
        <v>0.91049999999999998</v>
      </c>
      <c r="DQ87" s="5">
        <v>0.13619999999999999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0.69132916666666666</v>
      </c>
      <c r="EW87" s="4">
        <f t="shared" si="7"/>
        <v>0.8230208333333332</v>
      </c>
      <c r="EX87" s="4">
        <f t="shared" si="8"/>
        <v>0.33309583333333331</v>
      </c>
      <c r="EY87" s="4">
        <f t="shared" si="9"/>
        <v>0.89877083333333296</v>
      </c>
      <c r="EZ87" s="4">
        <f t="shared" si="10"/>
        <v>0.18785416666666666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k=20, r=0.1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k=20, r=0.1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k=20, r=0.1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k=5, r=0.1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k=20, r=0.9</v>
      </c>
    </row>
    <row r="88" spans="1:16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0.66779999999999995</v>
      </c>
      <c r="H88" s="5">
        <v>0.76349999999999996</v>
      </c>
      <c r="I88" s="5">
        <v>0.36730000000000002</v>
      </c>
      <c r="J88" s="5">
        <v>0.95540000000000003</v>
      </c>
      <c r="K88" s="5">
        <v>0.29880000000000001</v>
      </c>
      <c r="L88" s="4">
        <v>0.6774</v>
      </c>
      <c r="M88" s="4">
        <v>0.7843</v>
      </c>
      <c r="N88" s="4">
        <v>0.35549999999999998</v>
      </c>
      <c r="O88" s="4">
        <v>0.94110000000000005</v>
      </c>
      <c r="P88" s="4">
        <v>0.2571</v>
      </c>
      <c r="Q88" s="5">
        <v>0.70340000000000003</v>
      </c>
      <c r="R88" s="5">
        <v>0.84640000000000004</v>
      </c>
      <c r="S88" s="5">
        <v>0.31069999999999998</v>
      </c>
      <c r="T88" s="5">
        <v>0.91</v>
      </c>
      <c r="U88" s="5">
        <v>0.18129999999999999</v>
      </c>
      <c r="V88" s="4">
        <v>0.80189999999999995</v>
      </c>
      <c r="W88" s="4">
        <v>1.1000000000000001</v>
      </c>
      <c r="X88" s="4">
        <v>0.2266</v>
      </c>
      <c r="Y88" s="4">
        <v>0.68110000000000004</v>
      </c>
      <c r="Z88" s="4">
        <v>7.6600000000000001E-2</v>
      </c>
      <c r="AA88" s="14">
        <v>0.66010000000000002</v>
      </c>
      <c r="AB88" s="14">
        <v>0.74390000000000001</v>
      </c>
      <c r="AC88" s="14">
        <v>0.3805</v>
      </c>
      <c r="AD88" s="14">
        <v>0.96299999999999997</v>
      </c>
      <c r="AE88" s="14">
        <v>0.1749</v>
      </c>
      <c r="AF88" s="4">
        <v>0.66679999999999995</v>
      </c>
      <c r="AG88" s="4">
        <v>0.75839999999999996</v>
      </c>
      <c r="AH88" s="4">
        <v>0.37409999999999999</v>
      </c>
      <c r="AI88" s="4">
        <v>0.95469999999999999</v>
      </c>
      <c r="AJ88" s="4">
        <v>0.2291</v>
      </c>
      <c r="AK88" s="14">
        <v>0.67800000000000005</v>
      </c>
      <c r="AL88" s="14">
        <v>0.78639999999999999</v>
      </c>
      <c r="AM88" s="14">
        <v>0.35070000000000001</v>
      </c>
      <c r="AN88" s="14">
        <v>0.9415</v>
      </c>
      <c r="AO88" s="14">
        <v>0.2359</v>
      </c>
      <c r="AP88" s="4">
        <v>0.70409999999999995</v>
      </c>
      <c r="AQ88" s="4">
        <v>0.84689999999999999</v>
      </c>
      <c r="AR88" s="4">
        <v>0.31359999999999999</v>
      </c>
      <c r="AS88" s="4">
        <v>0.91020000000000001</v>
      </c>
      <c r="AT88" s="4">
        <v>0.1525</v>
      </c>
      <c r="AU88" s="14">
        <v>0.80359999999999998</v>
      </c>
      <c r="AV88" s="14">
        <v>1.1027</v>
      </c>
      <c r="AW88" s="14">
        <v>0.2195</v>
      </c>
      <c r="AX88" s="14">
        <v>0.68010000000000004</v>
      </c>
      <c r="AY88" s="14">
        <v>4.2200000000000001E-2</v>
      </c>
      <c r="AZ88" s="4">
        <v>0.65990000000000004</v>
      </c>
      <c r="BA88" s="4">
        <v>0.74239999999999995</v>
      </c>
      <c r="BB88" s="4">
        <v>0.37169999999999997</v>
      </c>
      <c r="BC88" s="4">
        <v>0.96279999999999999</v>
      </c>
      <c r="BD88" s="4">
        <v>0.13519999999999999</v>
      </c>
      <c r="BE88" s="5">
        <v>0.66710000000000003</v>
      </c>
      <c r="BF88" s="5">
        <v>0.76070000000000004</v>
      </c>
      <c r="BG88" s="5">
        <v>0.37019999999999997</v>
      </c>
      <c r="BH88" s="5">
        <v>0.95550000000000002</v>
      </c>
      <c r="BI88" s="5">
        <v>0.20730000000000001</v>
      </c>
      <c r="BJ88" s="4">
        <v>0.67959999999999998</v>
      </c>
      <c r="BK88" s="4">
        <v>0.78949999999999998</v>
      </c>
      <c r="BL88" s="4">
        <v>0.35020000000000001</v>
      </c>
      <c r="BM88" s="4">
        <v>0.94169999999999998</v>
      </c>
      <c r="BN88" s="4">
        <v>0.20030000000000001</v>
      </c>
      <c r="BO88" s="5">
        <v>0.70489999999999997</v>
      </c>
      <c r="BP88" s="5">
        <v>0.8508</v>
      </c>
      <c r="BQ88" s="5">
        <v>0.31369999999999998</v>
      </c>
      <c r="BR88" s="5">
        <v>0.91</v>
      </c>
      <c r="BS88" s="5">
        <v>0.1263</v>
      </c>
      <c r="BT88" s="4">
        <v>0.80300000000000005</v>
      </c>
      <c r="BU88" s="4">
        <v>1.1036999999999999</v>
      </c>
      <c r="BV88" s="4">
        <v>0.22420000000000001</v>
      </c>
      <c r="BW88" s="4">
        <v>0.68020000000000003</v>
      </c>
      <c r="BX88" s="4">
        <v>4.8800000000000003E-2</v>
      </c>
      <c r="BY88" s="5">
        <v>0.65780000000000005</v>
      </c>
      <c r="BZ88" s="5">
        <v>0.73950000000000005</v>
      </c>
      <c r="CA88" s="5">
        <v>0.38579999999999998</v>
      </c>
      <c r="CB88" s="5">
        <v>0.96289999999999998</v>
      </c>
      <c r="CC88" s="5">
        <v>9.7900000000000001E-2</v>
      </c>
      <c r="CD88" s="4">
        <v>0.66700000000000004</v>
      </c>
      <c r="CE88" s="4">
        <v>0.76139999999999997</v>
      </c>
      <c r="CF88" s="4">
        <v>0.37040000000000001</v>
      </c>
      <c r="CG88" s="4">
        <v>0.95520000000000005</v>
      </c>
      <c r="CH88" s="4">
        <v>0.1346</v>
      </c>
      <c r="CI88" s="5">
        <v>0.67910000000000004</v>
      </c>
      <c r="CJ88" s="5">
        <v>0.78839999999999999</v>
      </c>
      <c r="CK88" s="5">
        <v>0.35089999999999999</v>
      </c>
      <c r="CL88" s="5">
        <v>0.94199999999999995</v>
      </c>
      <c r="CM88" s="5">
        <v>0.1391</v>
      </c>
      <c r="CN88" s="4">
        <v>0.70479999999999998</v>
      </c>
      <c r="CO88" s="4">
        <v>0.85040000000000004</v>
      </c>
      <c r="CP88" s="4">
        <v>0.314</v>
      </c>
      <c r="CQ88" s="4">
        <v>0.9103</v>
      </c>
      <c r="CR88" s="4">
        <v>8.5800000000000001E-2</v>
      </c>
      <c r="CS88" s="5">
        <v>0.80330000000000001</v>
      </c>
      <c r="CT88" s="5">
        <v>1.1031</v>
      </c>
      <c r="CU88" s="5">
        <v>0.2225</v>
      </c>
      <c r="CV88" s="5">
        <v>0.67959999999999998</v>
      </c>
      <c r="CW88" s="5">
        <v>3.6200000000000003E-2</v>
      </c>
      <c r="CX88" s="4">
        <v>0.66039999999999999</v>
      </c>
      <c r="CY88" s="4">
        <v>0.74509999999999998</v>
      </c>
      <c r="CZ88" s="4">
        <v>0.37969999999999998</v>
      </c>
      <c r="DA88" s="4">
        <v>0.96240000000000003</v>
      </c>
      <c r="DB88" s="4">
        <v>0.1229</v>
      </c>
      <c r="DC88" s="5">
        <v>0.66579999999999995</v>
      </c>
      <c r="DD88" s="5">
        <v>0.75770000000000004</v>
      </c>
      <c r="DE88" s="5">
        <v>0.37109999999999999</v>
      </c>
      <c r="DF88" s="5">
        <v>0.95489999999999997</v>
      </c>
      <c r="DG88" s="5">
        <v>0.1694</v>
      </c>
      <c r="DH88" s="4">
        <v>0.6784</v>
      </c>
      <c r="DI88" s="4">
        <v>0.78690000000000004</v>
      </c>
      <c r="DJ88" s="4">
        <v>0.35360000000000003</v>
      </c>
      <c r="DK88" s="4">
        <v>0.94120000000000004</v>
      </c>
      <c r="DL88" s="4">
        <v>0.1208</v>
      </c>
      <c r="DM88" s="5">
        <v>0.70479999999999998</v>
      </c>
      <c r="DN88" s="5">
        <v>0.85009999999999997</v>
      </c>
      <c r="DO88" s="5">
        <v>0.31369999999999998</v>
      </c>
      <c r="DP88" s="5">
        <v>0.91049999999999998</v>
      </c>
      <c r="DQ88" s="5">
        <v>0.10780000000000001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0.69828333333333337</v>
      </c>
      <c r="EW88" s="4">
        <f t="shared" si="7"/>
        <v>0.83770416666666669</v>
      </c>
      <c r="EX88" s="4">
        <f t="shared" si="8"/>
        <v>0.33119999999999999</v>
      </c>
      <c r="EY88" s="4">
        <f t="shared" si="9"/>
        <v>0.89877083333333296</v>
      </c>
      <c r="EZ88" s="4">
        <f t="shared" si="10"/>
        <v>0.14788750000000001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k=20, r=0.1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k=20, r=0.1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k=20, r=0.1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k=5, r=0.1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k=20, r=0.9</v>
      </c>
    </row>
    <row r="89" spans="1:16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0.6552</v>
      </c>
      <c r="H89" s="5">
        <v>0.73960000000000004</v>
      </c>
      <c r="I89" s="5">
        <v>0.37869999999999998</v>
      </c>
      <c r="J89" s="5">
        <v>0.95540000000000003</v>
      </c>
      <c r="K89" s="5">
        <v>0.66400000000000003</v>
      </c>
      <c r="L89" s="4">
        <v>0.66930000000000001</v>
      </c>
      <c r="M89" s="4">
        <v>0.76929999999999998</v>
      </c>
      <c r="N89" s="4">
        <v>0.36130000000000001</v>
      </c>
      <c r="O89" s="4">
        <v>0.94110000000000005</v>
      </c>
      <c r="P89" s="4">
        <v>0.46829999999999999</v>
      </c>
      <c r="Q89" s="5">
        <v>0.70089999999999997</v>
      </c>
      <c r="R89" s="5">
        <v>0.84399999999999997</v>
      </c>
      <c r="S89" s="5">
        <v>0.30980000000000002</v>
      </c>
      <c r="T89" s="5">
        <v>0.91</v>
      </c>
      <c r="U89" s="5">
        <v>0.32990000000000003</v>
      </c>
      <c r="V89" s="4">
        <v>0.80089999999999995</v>
      </c>
      <c r="W89" s="4">
        <v>1.0978000000000001</v>
      </c>
      <c r="X89" s="4">
        <v>0.22600000000000001</v>
      </c>
      <c r="Y89" s="4">
        <v>0.68110000000000004</v>
      </c>
      <c r="Z89" s="4">
        <v>0.11600000000000001</v>
      </c>
      <c r="AA89" s="14">
        <v>0.64290000000000003</v>
      </c>
      <c r="AB89" s="14">
        <v>0.71099999999999997</v>
      </c>
      <c r="AC89" s="14">
        <v>0.39779999999999999</v>
      </c>
      <c r="AD89" s="14">
        <v>0.96299999999999997</v>
      </c>
      <c r="AE89" s="14">
        <v>0.3387</v>
      </c>
      <c r="AF89" s="4">
        <v>0.65410000000000001</v>
      </c>
      <c r="AG89" s="4">
        <v>0.73480000000000001</v>
      </c>
      <c r="AH89" s="4">
        <v>0.38519999999999999</v>
      </c>
      <c r="AI89" s="4">
        <v>0.95469999999999999</v>
      </c>
      <c r="AJ89" s="4">
        <v>0.45090000000000002</v>
      </c>
      <c r="AK89" s="14">
        <v>0.67</v>
      </c>
      <c r="AL89" s="14">
        <v>0.77210000000000001</v>
      </c>
      <c r="AM89" s="14">
        <v>0.35560000000000003</v>
      </c>
      <c r="AN89" s="14">
        <v>0.9415</v>
      </c>
      <c r="AO89" s="14">
        <v>0.40589999999999998</v>
      </c>
      <c r="AP89" s="4">
        <v>0.70140000000000002</v>
      </c>
      <c r="AQ89" s="4">
        <v>0.8448</v>
      </c>
      <c r="AR89" s="4">
        <v>0.31169999999999998</v>
      </c>
      <c r="AS89" s="4">
        <v>0.91020000000000001</v>
      </c>
      <c r="AT89" s="4">
        <v>0.27110000000000001</v>
      </c>
      <c r="AU89" s="14">
        <v>0.8024</v>
      </c>
      <c r="AV89" s="14">
        <v>1.0992</v>
      </c>
      <c r="AW89" s="14">
        <v>0.21870000000000001</v>
      </c>
      <c r="AX89" s="14">
        <v>0.68010000000000004</v>
      </c>
      <c r="AY89" s="14">
        <v>6.8000000000000005E-2</v>
      </c>
      <c r="AZ89" s="4">
        <v>0.64380000000000004</v>
      </c>
      <c r="BA89" s="4">
        <v>0.71240000000000003</v>
      </c>
      <c r="BB89" s="4">
        <v>0.38300000000000001</v>
      </c>
      <c r="BC89" s="4">
        <v>0.96279999999999999</v>
      </c>
      <c r="BD89" s="4">
        <v>0.2838</v>
      </c>
      <c r="BE89" s="5">
        <v>0.65459999999999996</v>
      </c>
      <c r="BF89" s="5">
        <v>0.73750000000000004</v>
      </c>
      <c r="BG89" s="5">
        <v>0.38129999999999997</v>
      </c>
      <c r="BH89" s="5">
        <v>0.95550000000000002</v>
      </c>
      <c r="BI89" s="5">
        <v>0.4042</v>
      </c>
      <c r="BJ89" s="4">
        <v>0.6714</v>
      </c>
      <c r="BK89" s="4">
        <v>0.77480000000000004</v>
      </c>
      <c r="BL89" s="4">
        <v>0.35580000000000001</v>
      </c>
      <c r="BM89" s="4">
        <v>0.94169999999999998</v>
      </c>
      <c r="BN89" s="4">
        <v>0.35439999999999999</v>
      </c>
      <c r="BO89" s="5">
        <v>0.70220000000000005</v>
      </c>
      <c r="BP89" s="5">
        <v>0.84870000000000001</v>
      </c>
      <c r="BQ89" s="5">
        <v>0.31119999999999998</v>
      </c>
      <c r="BR89" s="5">
        <v>0.91</v>
      </c>
      <c r="BS89" s="5">
        <v>0.2404</v>
      </c>
      <c r="BT89" s="4">
        <v>0.80079999999999996</v>
      </c>
      <c r="BU89" s="4">
        <v>1.0979000000000001</v>
      </c>
      <c r="BV89" s="4">
        <v>0.22439999999999999</v>
      </c>
      <c r="BW89" s="4">
        <v>0.68020000000000003</v>
      </c>
      <c r="BX89" s="4">
        <v>7.0400000000000004E-2</v>
      </c>
      <c r="BY89" s="5">
        <v>0.64119999999999999</v>
      </c>
      <c r="BZ89" s="5">
        <v>0.70820000000000005</v>
      </c>
      <c r="CA89" s="5">
        <v>0.39939999999999998</v>
      </c>
      <c r="CB89" s="5">
        <v>0.96289999999999998</v>
      </c>
      <c r="CC89" s="5">
        <v>0.23649999999999999</v>
      </c>
      <c r="CD89" s="4">
        <v>0.65429999999999999</v>
      </c>
      <c r="CE89" s="4">
        <v>0.73719999999999997</v>
      </c>
      <c r="CF89" s="4">
        <v>0.38159999999999999</v>
      </c>
      <c r="CG89" s="4">
        <v>0.95520000000000005</v>
      </c>
      <c r="CH89" s="4">
        <v>0.3115</v>
      </c>
      <c r="CI89" s="5">
        <v>0.67079999999999995</v>
      </c>
      <c r="CJ89" s="5">
        <v>0.77339999999999998</v>
      </c>
      <c r="CK89" s="5">
        <v>0.35580000000000001</v>
      </c>
      <c r="CL89" s="5">
        <v>0.94199999999999995</v>
      </c>
      <c r="CM89" s="5">
        <v>0.2848</v>
      </c>
      <c r="CN89" s="4">
        <v>0.7016</v>
      </c>
      <c r="CO89" s="4">
        <v>0.84689999999999999</v>
      </c>
      <c r="CP89" s="4">
        <v>0.3125</v>
      </c>
      <c r="CQ89" s="4">
        <v>0.9103</v>
      </c>
      <c r="CR89" s="4">
        <v>0.1593</v>
      </c>
      <c r="CS89" s="5">
        <v>0.80130000000000001</v>
      </c>
      <c r="CT89" s="5">
        <v>1.0984</v>
      </c>
      <c r="CU89" s="5">
        <v>0.22270000000000001</v>
      </c>
      <c r="CV89" s="5">
        <v>0.67959999999999998</v>
      </c>
      <c r="CW89" s="5">
        <v>5.2400000000000002E-2</v>
      </c>
      <c r="CX89" s="4">
        <v>0.64359999999999995</v>
      </c>
      <c r="CY89" s="4">
        <v>0.71279999999999999</v>
      </c>
      <c r="CZ89" s="4">
        <v>0.39400000000000002</v>
      </c>
      <c r="DA89" s="4">
        <v>0.96240000000000003</v>
      </c>
      <c r="DB89" s="4">
        <v>0.29459999999999997</v>
      </c>
      <c r="DC89" s="5">
        <v>0.65310000000000001</v>
      </c>
      <c r="DD89" s="5">
        <v>0.73370000000000002</v>
      </c>
      <c r="DE89" s="5">
        <v>0.38200000000000001</v>
      </c>
      <c r="DF89" s="5">
        <v>0.95489999999999997</v>
      </c>
      <c r="DG89" s="5">
        <v>0.34079999999999999</v>
      </c>
      <c r="DH89" s="4">
        <v>0.67030000000000001</v>
      </c>
      <c r="DI89" s="4">
        <v>0.77239999999999998</v>
      </c>
      <c r="DJ89" s="4">
        <v>0.35880000000000001</v>
      </c>
      <c r="DK89" s="4">
        <v>0.94120000000000004</v>
      </c>
      <c r="DL89" s="4">
        <v>0.2596</v>
      </c>
      <c r="DM89" s="5">
        <v>0.70199999999999996</v>
      </c>
      <c r="DN89" s="5">
        <v>0.84750000000000003</v>
      </c>
      <c r="DO89" s="5">
        <v>0.31169999999999998</v>
      </c>
      <c r="DP89" s="5">
        <v>0.91049999999999998</v>
      </c>
      <c r="DQ89" s="5">
        <v>0.19869999999999999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0.68962499999999982</v>
      </c>
      <c r="EW89" s="4">
        <f t="shared" si="7"/>
        <v>0.82185833333333358</v>
      </c>
      <c r="EX89" s="4">
        <f t="shared" si="8"/>
        <v>0.33708749999999998</v>
      </c>
      <c r="EY89" s="4">
        <f t="shared" si="9"/>
        <v>0.89877083333333296</v>
      </c>
      <c r="EZ89" s="4">
        <f t="shared" si="10"/>
        <v>0.29094583333333329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k=20, r=0.1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k=20, r=0.1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k=20, r=0.1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k=5, r=0.1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k=20, r=0.9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>
        <v>0.64680000000000004</v>
      </c>
      <c r="BA90" s="4">
        <v>0.71719999999999995</v>
      </c>
      <c r="BB90" s="4">
        <v>0.38479999999999998</v>
      </c>
      <c r="BC90" s="4">
        <v>0.96279999999999999</v>
      </c>
      <c r="BD90" s="4">
        <v>0.32429999999999998</v>
      </c>
      <c r="BE90" s="5">
        <v>0.65680000000000005</v>
      </c>
      <c r="BF90" s="5">
        <v>0.74060000000000004</v>
      </c>
      <c r="BG90" s="5">
        <v>0.38379999999999997</v>
      </c>
      <c r="BH90" s="5">
        <v>0.95550000000000002</v>
      </c>
      <c r="BI90" s="5">
        <v>0.4229</v>
      </c>
      <c r="BJ90" s="4">
        <v>0.67249999999999999</v>
      </c>
      <c r="BK90" s="4">
        <v>0.77649999999999997</v>
      </c>
      <c r="BL90" s="4">
        <v>0.35799999999999998</v>
      </c>
      <c r="BM90" s="4">
        <v>0.94169999999999998</v>
      </c>
      <c r="BN90" s="4">
        <v>0.3836</v>
      </c>
      <c r="BO90" s="5">
        <v>0.70279999999999998</v>
      </c>
      <c r="BP90" s="5">
        <v>0.85</v>
      </c>
      <c r="BQ90" s="5">
        <v>0.31290000000000001</v>
      </c>
      <c r="BR90" s="5">
        <v>0.91</v>
      </c>
      <c r="BS90" s="5">
        <v>0.25509999999999999</v>
      </c>
      <c r="BT90" s="4">
        <v>0.80210000000000004</v>
      </c>
      <c r="BU90" s="4">
        <v>1.1023000000000001</v>
      </c>
      <c r="BV90" s="4">
        <v>0.2248</v>
      </c>
      <c r="BW90" s="4">
        <v>0.68020000000000003</v>
      </c>
      <c r="BX90" s="4">
        <v>7.2300000000000003E-2</v>
      </c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>
        <v>0.6552</v>
      </c>
      <c r="DD90" s="5">
        <v>0.7369</v>
      </c>
      <c r="DE90" s="5">
        <v>0.3841</v>
      </c>
      <c r="DF90" s="5">
        <v>0.95489999999999997</v>
      </c>
      <c r="DG90" s="5">
        <v>0.37759999999999999</v>
      </c>
      <c r="DH90" s="4"/>
      <c r="DI90" s="4"/>
      <c r="DJ90" s="4"/>
      <c r="DK90" s="4"/>
      <c r="DL90" s="4"/>
      <c r="DM90" s="5">
        <v>0.7026</v>
      </c>
      <c r="DN90" s="5">
        <v>0.84889999999999999</v>
      </c>
      <c r="DO90" s="5">
        <v>0.313</v>
      </c>
      <c r="DP90" s="5">
        <v>0.91049999999999998</v>
      </c>
      <c r="DQ90" s="5">
        <v>0.21959999999999999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0.6912571428571429</v>
      </c>
      <c r="EW90" s="4">
        <f t="shared" ref="EW90" si="12">AVERAGEIFS(B90:EU90,metrics.est,"MSE")</f>
        <v>0.8246285714285716</v>
      </c>
      <c r="EX90" s="4">
        <f t="shared" ref="EX90" si="13">AVERAGEIFS(B90:EU90,metrics.est,"R")</f>
        <v>0.33734285714285717</v>
      </c>
      <c r="EY90" s="4">
        <f t="shared" ref="EY90" si="14">AVERAGEIFS(B90:EU90,metrics.est,"Coverage")</f>
        <v>0.90222857142857138</v>
      </c>
      <c r="EZ90" s="4">
        <f t="shared" ref="EZ90" si="15">AVERAGEIFS(B90:EU90,metrics.est,"Time")</f>
        <v>0.29362857142857141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k=15, r=0.1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k=15, r=0.1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k=15, r=0.1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k=15, r=0.1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k=15, r=0.9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>
        <v>0.64890000000000003</v>
      </c>
      <c r="BA91" s="4">
        <v>0.72160000000000002</v>
      </c>
      <c r="BB91" s="4">
        <v>0.38200000000000001</v>
      </c>
      <c r="BC91" s="4">
        <v>0.96279999999999999</v>
      </c>
      <c r="BD91" s="4">
        <v>0.31909999999999999</v>
      </c>
      <c r="BE91" s="5">
        <v>0.65859999999999996</v>
      </c>
      <c r="BF91" s="5">
        <v>0.74450000000000005</v>
      </c>
      <c r="BG91" s="5">
        <v>0.38169999999999998</v>
      </c>
      <c r="BH91" s="5">
        <v>0.95550000000000002</v>
      </c>
      <c r="BI91" s="5">
        <v>0.43480000000000002</v>
      </c>
      <c r="BJ91" s="4">
        <v>0.67410000000000003</v>
      </c>
      <c r="BK91" s="4">
        <v>0.77990000000000004</v>
      </c>
      <c r="BL91" s="4">
        <v>0.35649999999999998</v>
      </c>
      <c r="BM91" s="4">
        <v>0.94169999999999998</v>
      </c>
      <c r="BN91" s="4">
        <v>0.39119999999999999</v>
      </c>
      <c r="BO91" s="5">
        <v>0.70369999999999999</v>
      </c>
      <c r="BP91" s="5">
        <v>0.85170000000000001</v>
      </c>
      <c r="BQ91" s="5">
        <v>0.31330000000000002</v>
      </c>
      <c r="BR91" s="5">
        <v>0.91</v>
      </c>
      <c r="BS91" s="5">
        <v>0.23910000000000001</v>
      </c>
      <c r="BT91" s="4">
        <v>0.8</v>
      </c>
      <c r="BU91" s="4">
        <v>1.0964</v>
      </c>
      <c r="BV91" s="4">
        <v>0.22639999999999999</v>
      </c>
      <c r="BW91" s="4">
        <v>0.68020000000000003</v>
      </c>
      <c r="BX91" s="4">
        <v>7.1599999999999997E-2</v>
      </c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>
        <v>0.65710000000000002</v>
      </c>
      <c r="DD91" s="5">
        <v>0.7409</v>
      </c>
      <c r="DE91" s="5">
        <v>0.38179999999999997</v>
      </c>
      <c r="DF91" s="5">
        <v>0.95489999999999997</v>
      </c>
      <c r="DG91" s="5">
        <v>0.38030000000000003</v>
      </c>
      <c r="DH91" s="4"/>
      <c r="DI91" s="4"/>
      <c r="DJ91" s="4"/>
      <c r="DK91" s="4"/>
      <c r="DL91" s="4"/>
      <c r="DM91" s="5">
        <v>0.70340000000000003</v>
      </c>
      <c r="DN91" s="5">
        <v>0.85029999999999994</v>
      </c>
      <c r="DO91" s="5">
        <v>0.3135</v>
      </c>
      <c r="DP91" s="5">
        <v>0.91049999999999998</v>
      </c>
      <c r="DQ91" s="5">
        <v>0.2175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0.6922571428571429</v>
      </c>
      <c r="EW91" s="4">
        <f t="shared" ref="EW91" si="17">AVERAGEIFS(B91:EU91,metrics.est,"MSE")</f>
        <v>0.82647142857142863</v>
      </c>
      <c r="EX91" s="4">
        <f t="shared" ref="EX91" si="18">AVERAGEIFS(B91:EU91,metrics.est,"R")</f>
        <v>0.33645714285714284</v>
      </c>
      <c r="EY91" s="4">
        <f t="shared" ref="EY91" si="19">AVERAGEIFS(B91:EU91,metrics.est,"Coverage")</f>
        <v>0.90222857142857138</v>
      </c>
      <c r="EZ91" s="4">
        <f t="shared" ref="EZ91" si="20">AVERAGEIFS(B91:EU91,metrics.est,"Time")</f>
        <v>0.29337142857142856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k=15, r=0.1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k=15, r=0.1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k=15, r=0.1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k=15, r=0.1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k=15, r=0.9</v>
      </c>
    </row>
    <row r="92" spans="1:16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0.6593</v>
      </c>
      <c r="H92" s="5">
        <v>0.74590000000000001</v>
      </c>
      <c r="I92" s="5">
        <v>0.37930000000000003</v>
      </c>
      <c r="J92" s="5">
        <v>0.95540000000000003</v>
      </c>
      <c r="K92" s="5">
        <v>0.441</v>
      </c>
      <c r="L92" s="4">
        <v>0.67249999999999999</v>
      </c>
      <c r="M92" s="4">
        <v>0.77390000000000003</v>
      </c>
      <c r="N92" s="4">
        <v>0.3624</v>
      </c>
      <c r="O92" s="4">
        <v>0.94110000000000005</v>
      </c>
      <c r="P92" s="4">
        <v>0.32090000000000002</v>
      </c>
      <c r="Q92" s="5">
        <v>0.70599999999999996</v>
      </c>
      <c r="R92" s="5">
        <v>0.85470000000000002</v>
      </c>
      <c r="S92" s="5">
        <v>0.31019999999999998</v>
      </c>
      <c r="T92" s="5">
        <v>0.90959999999999996</v>
      </c>
      <c r="U92" s="5">
        <v>0.2051</v>
      </c>
      <c r="V92" s="4">
        <v>0.80100000000000005</v>
      </c>
      <c r="W92" s="4">
        <v>1.0965</v>
      </c>
      <c r="X92" s="4">
        <v>0.2283</v>
      </c>
      <c r="Y92" s="4">
        <v>0.68110000000000004</v>
      </c>
      <c r="Z92" s="4">
        <v>7.9899999999999999E-2</v>
      </c>
      <c r="AA92" s="14">
        <v>0.6482</v>
      </c>
      <c r="AB92" s="14">
        <v>0.71950000000000003</v>
      </c>
      <c r="AC92" s="14">
        <v>0.39910000000000001</v>
      </c>
      <c r="AD92" s="14">
        <v>0.96299999999999997</v>
      </c>
      <c r="AE92" s="14">
        <v>0.21679999999999999</v>
      </c>
      <c r="AF92" s="4">
        <v>0.65839999999999999</v>
      </c>
      <c r="AG92" s="4">
        <v>0.74119999999999997</v>
      </c>
      <c r="AH92" s="4">
        <v>0.38619999999999999</v>
      </c>
      <c r="AI92" s="4">
        <v>0.95469999999999999</v>
      </c>
      <c r="AJ92" s="4">
        <v>0.31130000000000002</v>
      </c>
      <c r="AK92" s="14">
        <v>0.67300000000000004</v>
      </c>
      <c r="AL92" s="14">
        <v>0.77639999999999998</v>
      </c>
      <c r="AM92" s="14">
        <v>0.35720000000000002</v>
      </c>
      <c r="AN92" s="14">
        <v>0.9415</v>
      </c>
      <c r="AO92" s="14">
        <v>0.2893</v>
      </c>
      <c r="AP92" s="4">
        <v>0.70369999999999999</v>
      </c>
      <c r="AQ92" s="4">
        <v>0.84770000000000001</v>
      </c>
      <c r="AR92" s="4">
        <v>0.31290000000000001</v>
      </c>
      <c r="AS92" s="4">
        <v>0.91020000000000001</v>
      </c>
      <c r="AT92" s="4">
        <v>0.18720000000000001</v>
      </c>
      <c r="AU92" s="14">
        <v>0.80249999999999999</v>
      </c>
      <c r="AV92" s="14">
        <v>1.0974999999999999</v>
      </c>
      <c r="AW92" s="14">
        <v>0.2205</v>
      </c>
      <c r="AX92" s="14">
        <v>0.68010000000000004</v>
      </c>
      <c r="AY92" s="14">
        <v>5.2400000000000002E-2</v>
      </c>
      <c r="AZ92" s="4">
        <v>0.64910000000000001</v>
      </c>
      <c r="BA92" s="4">
        <v>0.72099999999999997</v>
      </c>
      <c r="BB92" s="4">
        <v>0.38340000000000002</v>
      </c>
      <c r="BC92" s="4">
        <v>0.96279999999999999</v>
      </c>
      <c r="BD92" s="4">
        <v>0.17330000000000001</v>
      </c>
      <c r="BE92" s="5">
        <v>0.66069999999999995</v>
      </c>
      <c r="BF92" s="5">
        <v>0.74850000000000005</v>
      </c>
      <c r="BG92" s="5">
        <v>0.3846</v>
      </c>
      <c r="BH92" s="5">
        <v>0.9556</v>
      </c>
      <c r="BI92" s="5">
        <v>0.26500000000000001</v>
      </c>
      <c r="BJ92" s="4">
        <v>0.67469999999999997</v>
      </c>
      <c r="BK92" s="4">
        <v>0.77980000000000005</v>
      </c>
      <c r="BL92" s="4">
        <v>0.35709999999999997</v>
      </c>
      <c r="BM92" s="4">
        <v>0.94169999999999998</v>
      </c>
      <c r="BN92" s="4">
        <v>0.23830000000000001</v>
      </c>
      <c r="BO92" s="5">
        <v>0.70450000000000002</v>
      </c>
      <c r="BP92" s="5">
        <v>0.8518</v>
      </c>
      <c r="BQ92" s="5">
        <v>0.31340000000000001</v>
      </c>
      <c r="BR92" s="5">
        <v>0.91</v>
      </c>
      <c r="BS92" s="5">
        <v>0.15679999999999999</v>
      </c>
      <c r="BT92" s="4">
        <v>0.80100000000000005</v>
      </c>
      <c r="BU92" s="4">
        <v>1.0968</v>
      </c>
      <c r="BV92" s="4">
        <v>0.22600000000000001</v>
      </c>
      <c r="BW92" s="4">
        <v>0.68020000000000003</v>
      </c>
      <c r="BX92" s="4">
        <v>5.8099999999999999E-2</v>
      </c>
      <c r="BY92" s="5">
        <v>0.64629999999999999</v>
      </c>
      <c r="BZ92" s="5">
        <v>0.71619999999999995</v>
      </c>
      <c r="CA92" s="5">
        <v>0.39979999999999999</v>
      </c>
      <c r="CB92" s="5">
        <v>0.96289999999999998</v>
      </c>
      <c r="CC92" s="5">
        <v>0.13869999999999999</v>
      </c>
      <c r="CD92" s="4">
        <v>0.65859999999999996</v>
      </c>
      <c r="CE92" s="4">
        <v>0.74409999999999998</v>
      </c>
      <c r="CF92" s="4">
        <v>0.38279999999999997</v>
      </c>
      <c r="CG92" s="4">
        <v>0.95520000000000005</v>
      </c>
      <c r="CH92" s="4">
        <v>0.18920000000000001</v>
      </c>
      <c r="CI92" s="5">
        <v>0.67410000000000003</v>
      </c>
      <c r="CJ92" s="5">
        <v>0.77859999999999996</v>
      </c>
      <c r="CK92" s="5">
        <v>0.3569</v>
      </c>
      <c r="CL92" s="5">
        <v>0.94199999999999995</v>
      </c>
      <c r="CM92" s="5">
        <v>0.18629999999999999</v>
      </c>
      <c r="CN92" s="4">
        <v>0.70399999999999996</v>
      </c>
      <c r="CO92" s="4">
        <v>0.85019999999999996</v>
      </c>
      <c r="CP92" s="4">
        <v>0.3145</v>
      </c>
      <c r="CQ92" s="4">
        <v>0.9103</v>
      </c>
      <c r="CR92" s="4">
        <v>0.10680000000000001</v>
      </c>
      <c r="CS92" s="5">
        <v>0.80159999999999998</v>
      </c>
      <c r="CT92" s="5">
        <v>1.0972</v>
      </c>
      <c r="CU92" s="5">
        <v>0.22420000000000001</v>
      </c>
      <c r="CV92" s="5">
        <v>0.67959999999999998</v>
      </c>
      <c r="CW92" s="5">
        <v>4.0099999999999997E-2</v>
      </c>
      <c r="CX92" s="4">
        <v>0.64880000000000004</v>
      </c>
      <c r="CY92" s="4">
        <v>0.72109999999999996</v>
      </c>
      <c r="CZ92" s="4">
        <v>0.39489999999999997</v>
      </c>
      <c r="DA92" s="4">
        <v>0.96240000000000003</v>
      </c>
      <c r="DB92" s="4">
        <v>0.17599999999999999</v>
      </c>
      <c r="DC92" s="5">
        <v>0.65739999999999998</v>
      </c>
      <c r="DD92" s="5">
        <v>0.74029999999999996</v>
      </c>
      <c r="DE92" s="5">
        <v>0.38300000000000001</v>
      </c>
      <c r="DF92" s="5">
        <v>0.95489999999999997</v>
      </c>
      <c r="DG92" s="5">
        <v>0.22409999999999999</v>
      </c>
      <c r="DH92" s="4">
        <v>0.67349999999999999</v>
      </c>
      <c r="DI92" s="4">
        <v>0.77710000000000001</v>
      </c>
      <c r="DJ92" s="4">
        <v>0.36020000000000002</v>
      </c>
      <c r="DK92" s="4">
        <v>0.94120000000000004</v>
      </c>
      <c r="DL92" s="4">
        <v>0.16159999999999999</v>
      </c>
      <c r="DM92" s="5">
        <v>0.70430000000000004</v>
      </c>
      <c r="DN92" s="5">
        <v>0.85060000000000002</v>
      </c>
      <c r="DO92" s="5">
        <v>0.31340000000000001</v>
      </c>
      <c r="DP92" s="5">
        <v>0.91049999999999998</v>
      </c>
      <c r="DQ92" s="5">
        <v>0.13650000000000001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0.67349999999999999</v>
      </c>
      <c r="EH92" s="5">
        <v>0.77749999999999997</v>
      </c>
      <c r="EI92" s="5">
        <v>0.35849999999999999</v>
      </c>
      <c r="EJ92" s="5">
        <v>0.94140000000000001</v>
      </c>
      <c r="EK92" s="5">
        <v>0.21240000000000001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0.69219200000000003</v>
      </c>
      <c r="EW92" s="4">
        <f t="shared" si="7"/>
        <v>0.82489199999999996</v>
      </c>
      <c r="EX92" s="4">
        <f t="shared" si="8"/>
        <v>0.33917599999999992</v>
      </c>
      <c r="EY92" s="4">
        <f t="shared" si="9"/>
        <v>0.90046399999999982</v>
      </c>
      <c r="EZ92" s="4">
        <f t="shared" si="10"/>
        <v>0.19241200000000003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k=20, r=0.1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k=20, r=0.1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r=0.1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k=5, r=0.1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k=20, r=0.9</v>
      </c>
    </row>
    <row r="93" spans="1:16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0.69669999999999999</v>
      </c>
      <c r="H93" s="5">
        <v>0.82850000000000001</v>
      </c>
      <c r="I93" s="5">
        <v>0.33210000000000001</v>
      </c>
      <c r="J93" s="5">
        <v>0.95550000000000002</v>
      </c>
      <c r="K93" s="5">
        <v>1.9489000000000001</v>
      </c>
      <c r="L93" s="4">
        <v>0.70699999999999996</v>
      </c>
      <c r="M93" s="4">
        <v>0.85419999999999996</v>
      </c>
      <c r="N93" s="4">
        <v>0.32400000000000001</v>
      </c>
      <c r="O93" s="4">
        <v>0.94169999999999998</v>
      </c>
      <c r="P93" s="4">
        <v>1.1926000000000001</v>
      </c>
      <c r="Q93" s="5">
        <v>0.72970000000000002</v>
      </c>
      <c r="R93" s="5">
        <v>0.91169999999999995</v>
      </c>
      <c r="S93" s="5">
        <v>0.2969</v>
      </c>
      <c r="T93" s="5">
        <v>0.91469999999999996</v>
      </c>
      <c r="U93" s="5">
        <v>0.50839999999999996</v>
      </c>
      <c r="V93" s="4">
        <v>0.79890000000000005</v>
      </c>
      <c r="W93" s="4">
        <v>1.0942000000000001</v>
      </c>
      <c r="X93" s="4">
        <v>0.23769999999999999</v>
      </c>
      <c r="Y93" s="4">
        <v>0.80930000000000002</v>
      </c>
      <c r="Z93" s="4">
        <v>0.1401</v>
      </c>
      <c r="AA93" s="14">
        <v>0.68889999999999996</v>
      </c>
      <c r="AB93" s="14">
        <v>0.80759999999999998</v>
      </c>
      <c r="AC93" s="14">
        <v>0.34720000000000001</v>
      </c>
      <c r="AD93" s="14">
        <v>0.96309999999999996</v>
      </c>
      <c r="AE93" s="14">
        <v>1.7986</v>
      </c>
      <c r="AF93" s="4">
        <v>0.69589999999999996</v>
      </c>
      <c r="AG93" s="4">
        <v>0.82420000000000004</v>
      </c>
      <c r="AH93" s="4">
        <v>0.33760000000000001</v>
      </c>
      <c r="AI93" s="4">
        <v>0.95489999999999997</v>
      </c>
      <c r="AJ93" s="4">
        <v>1.4650000000000001</v>
      </c>
      <c r="AK93" s="14">
        <v>0.70740000000000003</v>
      </c>
      <c r="AL93" s="14">
        <v>0.85529999999999995</v>
      </c>
      <c r="AM93" s="14">
        <v>0.32179999999999997</v>
      </c>
      <c r="AN93" s="14">
        <v>0.94199999999999995</v>
      </c>
      <c r="AO93" s="14">
        <v>0.9244</v>
      </c>
      <c r="AP93" s="4">
        <v>0.73060000000000003</v>
      </c>
      <c r="AQ93" s="4">
        <v>0.91410000000000002</v>
      </c>
      <c r="AR93" s="4">
        <v>0.2959</v>
      </c>
      <c r="AS93" s="4">
        <v>0.91459999999999997</v>
      </c>
      <c r="AT93" s="4">
        <v>0.48480000000000001</v>
      </c>
      <c r="AU93" s="14">
        <v>0.79869999999999997</v>
      </c>
      <c r="AV93" s="14">
        <v>1.0947</v>
      </c>
      <c r="AW93" s="14">
        <v>0.23300000000000001</v>
      </c>
      <c r="AX93" s="14">
        <v>0.80810000000000004</v>
      </c>
      <c r="AY93" s="14">
        <v>9.6000000000000002E-2</v>
      </c>
      <c r="AZ93" s="4">
        <v>0.68820000000000003</v>
      </c>
      <c r="BA93" s="4">
        <v>0.80400000000000005</v>
      </c>
      <c r="BB93" s="4">
        <v>0.33750000000000002</v>
      </c>
      <c r="BC93" s="4">
        <v>0.96289999999999998</v>
      </c>
      <c r="BD93" s="4">
        <v>1.6753</v>
      </c>
      <c r="BE93" s="5">
        <v>0.69540000000000002</v>
      </c>
      <c r="BF93" s="5">
        <v>0.82379999999999998</v>
      </c>
      <c r="BG93" s="5">
        <v>0.33289999999999997</v>
      </c>
      <c r="BH93" s="5">
        <v>0.95589999999999997</v>
      </c>
      <c r="BI93" s="5">
        <v>1.3504</v>
      </c>
      <c r="BJ93" s="4">
        <v>0.70920000000000005</v>
      </c>
      <c r="BK93" s="4">
        <v>0.85960000000000003</v>
      </c>
      <c r="BL93" s="4">
        <v>0.31979999999999997</v>
      </c>
      <c r="BM93" s="4">
        <v>0.94230000000000003</v>
      </c>
      <c r="BN93" s="4">
        <v>0.82540000000000002</v>
      </c>
      <c r="BO93" s="5">
        <v>0.73150000000000004</v>
      </c>
      <c r="BP93" s="5">
        <v>0.91710000000000003</v>
      </c>
      <c r="BQ93" s="5">
        <v>0.2974</v>
      </c>
      <c r="BR93" s="5">
        <v>0.91439999999999999</v>
      </c>
      <c r="BS93" s="5">
        <v>0.4345</v>
      </c>
      <c r="BT93" s="4">
        <v>0.80030000000000001</v>
      </c>
      <c r="BU93" s="4">
        <v>1.1002000000000001</v>
      </c>
      <c r="BV93" s="4">
        <v>0.23680000000000001</v>
      </c>
      <c r="BW93" s="4">
        <v>0.80820000000000003</v>
      </c>
      <c r="BX93" s="4">
        <v>9.3100000000000002E-2</v>
      </c>
      <c r="BY93" s="5">
        <v>0.68610000000000004</v>
      </c>
      <c r="BZ93" s="5">
        <v>0.80110000000000003</v>
      </c>
      <c r="CA93" s="5">
        <v>0.35120000000000001</v>
      </c>
      <c r="CB93" s="5">
        <v>0.96299999999999997</v>
      </c>
      <c r="CC93" s="5">
        <v>1.2007000000000001</v>
      </c>
      <c r="CD93" s="4">
        <v>0.69550000000000001</v>
      </c>
      <c r="CE93" s="4">
        <v>0.82520000000000004</v>
      </c>
      <c r="CF93" s="4">
        <v>0.3362</v>
      </c>
      <c r="CG93" s="4">
        <v>0.95530000000000004</v>
      </c>
      <c r="CH93" s="4">
        <v>0.99850000000000005</v>
      </c>
      <c r="CI93" s="5">
        <v>0.70820000000000005</v>
      </c>
      <c r="CJ93" s="5">
        <v>0.85670000000000002</v>
      </c>
      <c r="CK93" s="5">
        <v>0.32029999999999997</v>
      </c>
      <c r="CL93" s="5">
        <v>0.94259999999999999</v>
      </c>
      <c r="CM93" s="5">
        <v>0.6764</v>
      </c>
      <c r="CN93" s="4">
        <v>0.73119999999999996</v>
      </c>
      <c r="CO93" s="4">
        <v>0.91600000000000004</v>
      </c>
      <c r="CP93" s="4">
        <v>0.29870000000000002</v>
      </c>
      <c r="CQ93" s="4">
        <v>0.91459999999999997</v>
      </c>
      <c r="CR93" s="4">
        <v>0.30330000000000001</v>
      </c>
      <c r="CS93" s="5">
        <v>0.8</v>
      </c>
      <c r="CT93" s="5">
        <v>1.1002000000000001</v>
      </c>
      <c r="CU93" s="5">
        <v>0.23619999999999999</v>
      </c>
      <c r="CV93" s="5">
        <v>0.80830000000000002</v>
      </c>
      <c r="CW93" s="5">
        <v>6.7199999999999996E-2</v>
      </c>
      <c r="CX93" s="4">
        <v>0.68920000000000003</v>
      </c>
      <c r="CY93" s="4">
        <v>0.80789999999999995</v>
      </c>
      <c r="CZ93" s="4">
        <v>0.34350000000000003</v>
      </c>
      <c r="DA93" s="4">
        <v>0.96240000000000003</v>
      </c>
      <c r="DB93" s="4">
        <v>1.4204000000000001</v>
      </c>
      <c r="DC93" s="5">
        <v>0.69440000000000002</v>
      </c>
      <c r="DD93" s="5">
        <v>0.82240000000000002</v>
      </c>
      <c r="DE93" s="5">
        <v>0.3357</v>
      </c>
      <c r="DF93" s="5">
        <v>0.95499999999999996</v>
      </c>
      <c r="DG93" s="5">
        <v>1.1064000000000001</v>
      </c>
      <c r="DH93" s="4">
        <v>0.70760000000000001</v>
      </c>
      <c r="DI93" s="4">
        <v>0.85580000000000001</v>
      </c>
      <c r="DJ93" s="4">
        <v>0.3236</v>
      </c>
      <c r="DK93" s="4">
        <v>0.94179999999999997</v>
      </c>
      <c r="DL93" s="4">
        <v>0.62129999999999996</v>
      </c>
      <c r="DM93" s="5">
        <v>0.73109999999999997</v>
      </c>
      <c r="DN93" s="5">
        <v>0.91559999999999997</v>
      </c>
      <c r="DO93" s="5">
        <v>0.2969</v>
      </c>
      <c r="DP93" s="5">
        <v>0.91490000000000005</v>
      </c>
      <c r="DQ93" s="5">
        <v>0.36420000000000002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0.7212291666666667</v>
      </c>
      <c r="EW93" s="4">
        <f t="shared" si="7"/>
        <v>0.89135833333333336</v>
      </c>
      <c r="EX93" s="4">
        <f t="shared" si="8"/>
        <v>0.30919583333333328</v>
      </c>
      <c r="EY93" s="4">
        <f t="shared" si="9"/>
        <v>0.9212416666666664</v>
      </c>
      <c r="EZ93" s="4">
        <f t="shared" si="10"/>
        <v>0.90678333333333361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k=20, r=0.1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k=20, r=0.1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k=20, r=0.1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k=5, r=0.1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k=20, r=0.9</v>
      </c>
    </row>
    <row r="94" spans="1:16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0.74529999999999996</v>
      </c>
      <c r="H94" s="5">
        <v>0.95150000000000001</v>
      </c>
      <c r="I94" s="5">
        <v>0.28510000000000002</v>
      </c>
      <c r="J94" s="5">
        <v>0.95540000000000003</v>
      </c>
      <c r="K94" s="5">
        <v>0.60929999999999995</v>
      </c>
      <c r="L94" s="4">
        <v>0.77769999999999995</v>
      </c>
      <c r="M94" s="4">
        <v>1.0310999999999999</v>
      </c>
      <c r="N94" s="4">
        <v>0.27300000000000002</v>
      </c>
      <c r="O94" s="4">
        <v>0.94110000000000005</v>
      </c>
      <c r="P94" s="4">
        <v>0.56000000000000005</v>
      </c>
      <c r="Q94" s="5">
        <v>0.82640000000000002</v>
      </c>
      <c r="R94" s="5">
        <v>1.1552</v>
      </c>
      <c r="S94" s="5">
        <v>0.23599999999999999</v>
      </c>
      <c r="T94" s="5">
        <v>0.91</v>
      </c>
      <c r="U94" s="5">
        <v>0.28610000000000002</v>
      </c>
      <c r="V94" s="4">
        <v>0.86029999999999995</v>
      </c>
      <c r="W94" s="4">
        <v>1.2506999999999999</v>
      </c>
      <c r="X94" s="4">
        <v>0.1898</v>
      </c>
      <c r="Y94" s="4">
        <v>0.68110000000000004</v>
      </c>
      <c r="Z94" s="4">
        <v>0.122</v>
      </c>
      <c r="AA94" s="14">
        <v>0.72489999999999999</v>
      </c>
      <c r="AB94" s="14">
        <v>0.89990000000000003</v>
      </c>
      <c r="AC94" s="14">
        <v>0.30020000000000002</v>
      </c>
      <c r="AD94" s="14">
        <v>0.96299999999999997</v>
      </c>
      <c r="AE94" s="14">
        <v>0.32819999999999999</v>
      </c>
      <c r="AF94" s="4">
        <v>0.74480000000000002</v>
      </c>
      <c r="AG94" s="4">
        <v>0.94899999999999995</v>
      </c>
      <c r="AH94" s="4">
        <v>0.29010000000000002</v>
      </c>
      <c r="AI94" s="4">
        <v>0.95469999999999999</v>
      </c>
      <c r="AJ94" s="4">
        <v>0.42370000000000002</v>
      </c>
      <c r="AK94" s="14">
        <v>0.77839999999999998</v>
      </c>
      <c r="AL94" s="14">
        <v>1.034</v>
      </c>
      <c r="AM94" s="14">
        <v>0.26860000000000001</v>
      </c>
      <c r="AN94" s="14">
        <v>0.9415</v>
      </c>
      <c r="AO94" s="14">
        <v>0.39360000000000001</v>
      </c>
      <c r="AP94" s="4">
        <v>0.82879999999999998</v>
      </c>
      <c r="AQ94" s="4">
        <v>1.161</v>
      </c>
      <c r="AR94" s="4">
        <v>0.24179999999999999</v>
      </c>
      <c r="AS94" s="4">
        <v>0.91020000000000001</v>
      </c>
      <c r="AT94" s="4">
        <v>0.26400000000000001</v>
      </c>
      <c r="AU94" s="14">
        <v>0.86270000000000002</v>
      </c>
      <c r="AV94" s="14">
        <v>1.2575000000000001</v>
      </c>
      <c r="AW94" s="14">
        <v>0.1847</v>
      </c>
      <c r="AX94" s="14">
        <v>0.68010000000000004</v>
      </c>
      <c r="AY94" s="14">
        <v>7.6499999999999999E-2</v>
      </c>
      <c r="AZ94" s="4">
        <v>0.72619999999999996</v>
      </c>
      <c r="BA94" s="4">
        <v>0.90229999999999999</v>
      </c>
      <c r="BB94" s="4">
        <v>0.28399999999999997</v>
      </c>
      <c r="BC94" s="4">
        <v>0.96350000000000002</v>
      </c>
      <c r="BD94" s="4">
        <v>0.2727</v>
      </c>
      <c r="BE94" s="5">
        <v>0.74429999999999996</v>
      </c>
      <c r="BF94" s="5">
        <v>0.9486</v>
      </c>
      <c r="BG94" s="5">
        <v>0.2873</v>
      </c>
      <c r="BH94" s="5">
        <v>0.95550000000000002</v>
      </c>
      <c r="BI94" s="5">
        <v>0.42259999999999998</v>
      </c>
      <c r="BJ94" s="4">
        <v>0.78069999999999995</v>
      </c>
      <c r="BK94" s="4">
        <v>1.0384</v>
      </c>
      <c r="BL94" s="4">
        <v>0.26879999999999998</v>
      </c>
      <c r="BM94" s="4">
        <v>0.94169999999999998</v>
      </c>
      <c r="BN94" s="4">
        <v>0.35120000000000001</v>
      </c>
      <c r="BO94" s="5">
        <v>0.82869999999999999</v>
      </c>
      <c r="BP94" s="5">
        <v>1.1611</v>
      </c>
      <c r="BQ94" s="5">
        <v>0.24199999999999999</v>
      </c>
      <c r="BR94" s="5">
        <v>0.91</v>
      </c>
      <c r="BS94" s="5">
        <v>0.21929999999999999</v>
      </c>
      <c r="BT94" s="4">
        <v>0.86319999999999997</v>
      </c>
      <c r="BU94" s="4">
        <v>1.2604</v>
      </c>
      <c r="BV94" s="4">
        <v>0.18640000000000001</v>
      </c>
      <c r="BW94" s="4">
        <v>0.68020000000000003</v>
      </c>
      <c r="BX94" s="4">
        <v>6.7699999999999996E-2</v>
      </c>
      <c r="BY94" s="5">
        <v>0.72289999999999999</v>
      </c>
      <c r="BZ94" s="5">
        <v>0.89539999999999997</v>
      </c>
      <c r="CA94" s="5">
        <v>0.2959</v>
      </c>
      <c r="CB94" s="5">
        <v>0.96289999999999998</v>
      </c>
      <c r="CC94" s="5">
        <v>0.22700000000000001</v>
      </c>
      <c r="CD94" s="4">
        <v>0.74399999999999999</v>
      </c>
      <c r="CE94" s="4">
        <v>0.94850000000000001</v>
      </c>
      <c r="CF94" s="4">
        <v>0.28920000000000001</v>
      </c>
      <c r="CG94" s="4">
        <v>0.95520000000000005</v>
      </c>
      <c r="CH94" s="4">
        <v>0.30209999999999998</v>
      </c>
      <c r="CI94" s="5">
        <v>0.78010000000000002</v>
      </c>
      <c r="CJ94" s="5">
        <v>1.0367</v>
      </c>
      <c r="CK94" s="5">
        <v>0.26860000000000001</v>
      </c>
      <c r="CL94" s="5">
        <v>0.94199999999999995</v>
      </c>
      <c r="CM94" s="5">
        <v>0.28100000000000003</v>
      </c>
      <c r="CN94" s="4">
        <v>0.82789999999999997</v>
      </c>
      <c r="CO94" s="4">
        <v>1.1581999999999999</v>
      </c>
      <c r="CP94" s="4">
        <v>0.2442</v>
      </c>
      <c r="CQ94" s="4">
        <v>0.9103</v>
      </c>
      <c r="CR94" s="4">
        <v>0.16139999999999999</v>
      </c>
      <c r="CS94" s="5">
        <v>0.86260000000000003</v>
      </c>
      <c r="CT94" s="5">
        <v>1.2574000000000001</v>
      </c>
      <c r="CU94" s="5">
        <v>0.18740000000000001</v>
      </c>
      <c r="CV94" s="5">
        <v>0.67959999999999998</v>
      </c>
      <c r="CW94" s="5">
        <v>5.33E-2</v>
      </c>
      <c r="CX94" s="4">
        <v>0.72560000000000002</v>
      </c>
      <c r="CY94" s="4">
        <v>0.90059999999999996</v>
      </c>
      <c r="CZ94" s="4">
        <v>0.29380000000000001</v>
      </c>
      <c r="DA94" s="4">
        <v>0.96240000000000003</v>
      </c>
      <c r="DB94" s="4">
        <v>0.30109999999999998</v>
      </c>
      <c r="DC94" s="5">
        <v>0.74339999999999995</v>
      </c>
      <c r="DD94" s="5">
        <v>0.94669999999999999</v>
      </c>
      <c r="DE94" s="5">
        <v>0.28989999999999999</v>
      </c>
      <c r="DF94" s="5">
        <v>0.95489999999999997</v>
      </c>
      <c r="DG94" s="5">
        <v>0.33110000000000001</v>
      </c>
      <c r="DH94" s="4">
        <v>0.77929999999999999</v>
      </c>
      <c r="DI94" s="4">
        <v>1.0353000000000001</v>
      </c>
      <c r="DJ94" s="4">
        <v>0.27129999999999999</v>
      </c>
      <c r="DK94" s="4">
        <v>0.94120000000000004</v>
      </c>
      <c r="DL94" s="4">
        <v>0.25380000000000003</v>
      </c>
      <c r="DM94" s="5">
        <v>0.82889999999999997</v>
      </c>
      <c r="DN94" s="5">
        <v>1.1609</v>
      </c>
      <c r="DO94" s="5">
        <v>0.24079999999999999</v>
      </c>
      <c r="DP94" s="5">
        <v>0.91049999999999998</v>
      </c>
      <c r="DQ94" s="5">
        <v>0.19500000000000001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0.78456249999999994</v>
      </c>
      <c r="EW94" s="4">
        <f t="shared" si="7"/>
        <v>1.0512041666666667</v>
      </c>
      <c r="EX94" s="4">
        <f t="shared" si="8"/>
        <v>0.25831666666666669</v>
      </c>
      <c r="EY94" s="4">
        <f t="shared" si="9"/>
        <v>0.89879999999999971</v>
      </c>
      <c r="EZ94" s="4">
        <f t="shared" si="10"/>
        <v>0.28542083333333335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r=0.1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r=0.1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k=10, r=0.1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k=5, r=0.1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k=20, r=0.9</v>
      </c>
    </row>
    <row r="95" spans="1:16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0.66059999999999997</v>
      </c>
      <c r="H95" s="5">
        <v>0.75039999999999996</v>
      </c>
      <c r="I95" s="5">
        <v>0.36709999999999998</v>
      </c>
      <c r="J95" s="5">
        <v>0.95530000000000004</v>
      </c>
      <c r="K95" s="5">
        <v>0.52329999999999999</v>
      </c>
      <c r="L95" s="4">
        <v>0.67459999999999998</v>
      </c>
      <c r="M95" s="4">
        <v>0.77900000000000003</v>
      </c>
      <c r="N95" s="4">
        <v>0.35539999999999999</v>
      </c>
      <c r="O95" s="4">
        <v>0.94110000000000005</v>
      </c>
      <c r="P95" s="4">
        <v>0.36449999999999999</v>
      </c>
      <c r="Q95" s="5">
        <v>0.70240000000000002</v>
      </c>
      <c r="R95" s="5">
        <v>0.84450000000000003</v>
      </c>
      <c r="S95" s="5">
        <v>0.31180000000000002</v>
      </c>
      <c r="T95" s="5">
        <v>0.91</v>
      </c>
      <c r="U95" s="5">
        <v>0.19309999999999999</v>
      </c>
      <c r="V95" s="4">
        <v>0.79500000000000004</v>
      </c>
      <c r="W95" s="4">
        <v>1.0795999999999999</v>
      </c>
      <c r="X95" s="4">
        <v>0.23139999999999999</v>
      </c>
      <c r="Y95" s="4">
        <v>0.68110000000000004</v>
      </c>
      <c r="Z95" s="4">
        <v>7.9200000000000007E-2</v>
      </c>
      <c r="AA95" s="14">
        <v>0.64900000000000002</v>
      </c>
      <c r="AB95" s="14">
        <v>0.72330000000000005</v>
      </c>
      <c r="AC95" s="14">
        <v>0.38379999999999997</v>
      </c>
      <c r="AD95" s="14">
        <v>0.96299999999999997</v>
      </c>
      <c r="AE95" s="14">
        <v>0.2722</v>
      </c>
      <c r="AF95" s="4">
        <v>0.66020000000000001</v>
      </c>
      <c r="AG95" s="4">
        <v>0.74650000000000005</v>
      </c>
      <c r="AH95" s="4">
        <v>0.37359999999999999</v>
      </c>
      <c r="AI95" s="4">
        <v>0.95469999999999999</v>
      </c>
      <c r="AJ95" s="4">
        <v>0.3518</v>
      </c>
      <c r="AK95" s="14">
        <v>0.67530000000000001</v>
      </c>
      <c r="AL95" s="14">
        <v>0.78200000000000003</v>
      </c>
      <c r="AM95" s="14">
        <v>0.34939999999999999</v>
      </c>
      <c r="AN95" s="14">
        <v>0.9415</v>
      </c>
      <c r="AO95" s="14">
        <v>0.3211</v>
      </c>
      <c r="AP95" s="4">
        <v>0.70309999999999995</v>
      </c>
      <c r="AQ95" s="4">
        <v>0.84519999999999995</v>
      </c>
      <c r="AR95" s="4">
        <v>0.3145</v>
      </c>
      <c r="AS95" s="4">
        <v>0.91020000000000001</v>
      </c>
      <c r="AT95" s="4">
        <v>0.2077</v>
      </c>
      <c r="AU95" s="14">
        <v>0.79590000000000005</v>
      </c>
      <c r="AV95" s="14">
        <v>1.0797000000000001</v>
      </c>
      <c r="AW95" s="14">
        <v>0.22450000000000001</v>
      </c>
      <c r="AX95" s="14">
        <v>0.68010000000000004</v>
      </c>
      <c r="AY95" s="14">
        <v>5.4699999999999999E-2</v>
      </c>
      <c r="AZ95" s="4">
        <v>0.64990000000000003</v>
      </c>
      <c r="BA95" s="4">
        <v>0.72489999999999999</v>
      </c>
      <c r="BB95" s="4">
        <v>0.36969999999999997</v>
      </c>
      <c r="BC95" s="4">
        <v>0.96279999999999999</v>
      </c>
      <c r="BD95" s="4">
        <v>0.22</v>
      </c>
      <c r="BE95" s="5">
        <v>0.66069999999999995</v>
      </c>
      <c r="BF95" s="5">
        <v>0.74950000000000006</v>
      </c>
      <c r="BG95" s="5">
        <v>0.37009999999999998</v>
      </c>
      <c r="BH95" s="5">
        <v>0.95550000000000002</v>
      </c>
      <c r="BI95" s="5">
        <v>0.3301</v>
      </c>
      <c r="BJ95" s="4">
        <v>0.67689999999999995</v>
      </c>
      <c r="BK95" s="4">
        <v>0.78410000000000002</v>
      </c>
      <c r="BL95" s="4">
        <v>0.35049999999999998</v>
      </c>
      <c r="BM95" s="4">
        <v>0.94189999999999996</v>
      </c>
      <c r="BN95" s="4">
        <v>0.27310000000000001</v>
      </c>
      <c r="BO95" s="5">
        <v>0.70369999999999999</v>
      </c>
      <c r="BP95" s="5">
        <v>0.84899999999999998</v>
      </c>
      <c r="BQ95" s="5">
        <v>0.31380000000000002</v>
      </c>
      <c r="BR95" s="5">
        <v>0.91</v>
      </c>
      <c r="BS95" s="5">
        <v>0.16839999999999999</v>
      </c>
      <c r="BT95" s="4">
        <v>0.79479999999999995</v>
      </c>
      <c r="BU95" s="4">
        <v>1.0801000000000001</v>
      </c>
      <c r="BV95" s="4">
        <v>0.2293</v>
      </c>
      <c r="BW95" s="4">
        <v>0.68020000000000003</v>
      </c>
      <c r="BX95" s="4">
        <v>5.45E-2</v>
      </c>
      <c r="BY95" s="5">
        <v>0.64729999999999999</v>
      </c>
      <c r="BZ95" s="5">
        <v>0.72019999999999995</v>
      </c>
      <c r="CA95" s="5">
        <v>0.38819999999999999</v>
      </c>
      <c r="CB95" s="5">
        <v>0.96289999999999998</v>
      </c>
      <c r="CC95" s="5">
        <v>0.17730000000000001</v>
      </c>
      <c r="CD95" s="4">
        <v>0.66039999999999999</v>
      </c>
      <c r="CE95" s="4">
        <v>0.74929999999999997</v>
      </c>
      <c r="CF95" s="4">
        <v>0.37040000000000001</v>
      </c>
      <c r="CG95" s="4">
        <v>0.95520000000000005</v>
      </c>
      <c r="CH95" s="4">
        <v>0.22950000000000001</v>
      </c>
      <c r="CI95" s="5">
        <v>0.67600000000000005</v>
      </c>
      <c r="CJ95" s="5">
        <v>0.78320000000000001</v>
      </c>
      <c r="CK95" s="5">
        <v>0.3493</v>
      </c>
      <c r="CL95" s="5">
        <v>0.94199999999999995</v>
      </c>
      <c r="CM95" s="5">
        <v>0.20799999999999999</v>
      </c>
      <c r="CN95" s="4">
        <v>0.70320000000000005</v>
      </c>
      <c r="CO95" s="4">
        <v>0.84709999999999996</v>
      </c>
      <c r="CP95" s="4">
        <v>0.31580000000000003</v>
      </c>
      <c r="CQ95" s="4">
        <v>0.9103</v>
      </c>
      <c r="CR95" s="4">
        <v>0.1133</v>
      </c>
      <c r="CS95" s="5">
        <v>0.79530000000000001</v>
      </c>
      <c r="CT95" s="5">
        <v>1.0799000000000001</v>
      </c>
      <c r="CU95" s="5">
        <v>0.22850000000000001</v>
      </c>
      <c r="CV95" s="5">
        <v>0.67959999999999998</v>
      </c>
      <c r="CW95" s="5">
        <v>4.0500000000000001E-2</v>
      </c>
      <c r="CX95" s="4">
        <v>0.64970000000000006</v>
      </c>
      <c r="CY95" s="4">
        <v>0.72489999999999999</v>
      </c>
      <c r="CZ95" s="4">
        <v>0.3805</v>
      </c>
      <c r="DA95" s="4">
        <v>0.96240000000000003</v>
      </c>
      <c r="DB95" s="4">
        <v>0.23480000000000001</v>
      </c>
      <c r="DC95" s="5">
        <v>0.65920000000000001</v>
      </c>
      <c r="DD95" s="5">
        <v>0.74570000000000003</v>
      </c>
      <c r="DE95" s="5">
        <v>0.37140000000000001</v>
      </c>
      <c r="DF95" s="5">
        <v>0.95489999999999997</v>
      </c>
      <c r="DG95" s="5">
        <v>0.26150000000000001</v>
      </c>
      <c r="DH95" s="4">
        <v>0.67549999999999999</v>
      </c>
      <c r="DI95" s="4">
        <v>0.78200000000000003</v>
      </c>
      <c r="DJ95" s="4">
        <v>0.35320000000000001</v>
      </c>
      <c r="DK95" s="4">
        <v>0.94120000000000004</v>
      </c>
      <c r="DL95" s="4">
        <v>0.18690000000000001</v>
      </c>
      <c r="DM95" s="5">
        <v>0.7036</v>
      </c>
      <c r="DN95" s="5">
        <v>0.84789999999999999</v>
      </c>
      <c r="DO95" s="5">
        <v>0.31459999999999999</v>
      </c>
      <c r="DP95" s="5">
        <v>0.91049999999999998</v>
      </c>
      <c r="DQ95" s="5">
        <v>0.1454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0.69253749999999992</v>
      </c>
      <c r="EW95" s="4">
        <f t="shared" si="7"/>
        <v>0.82580416666666678</v>
      </c>
      <c r="EX95" s="4">
        <f t="shared" si="8"/>
        <v>0.33242500000000003</v>
      </c>
      <c r="EY95" s="4">
        <f t="shared" si="9"/>
        <v>0.89877499999999966</v>
      </c>
      <c r="EZ95" s="4">
        <f t="shared" si="10"/>
        <v>0.22069999999999998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k=20, r=0.1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k=20, r=0.1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k=20, r=0.1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k=5, r=0.1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k=20, r=0.9</v>
      </c>
    </row>
    <row r="96" spans="1:16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0.65910000000000002</v>
      </c>
      <c r="H96" s="5">
        <v>0.747</v>
      </c>
      <c r="I96" s="5">
        <v>0.36919999999999997</v>
      </c>
      <c r="J96" s="5">
        <v>0.95550000000000002</v>
      </c>
      <c r="K96" s="5">
        <v>0.34239999999999998</v>
      </c>
      <c r="L96" s="4">
        <v>0.67310000000000003</v>
      </c>
      <c r="M96" s="4">
        <v>0.77629999999999999</v>
      </c>
      <c r="N96" s="4">
        <v>0.35489999999999999</v>
      </c>
      <c r="O96" s="4">
        <v>0.94169999999999998</v>
      </c>
      <c r="P96" s="4">
        <v>0.30730000000000002</v>
      </c>
      <c r="Q96" s="5">
        <v>0.70269999999999999</v>
      </c>
      <c r="R96" s="5">
        <v>0.84640000000000004</v>
      </c>
      <c r="S96" s="5">
        <v>0.311</v>
      </c>
      <c r="T96" s="5">
        <v>0.91469999999999996</v>
      </c>
      <c r="U96" s="5">
        <v>0.1691</v>
      </c>
      <c r="V96" s="4">
        <v>0.81830000000000003</v>
      </c>
      <c r="W96" s="4">
        <v>1.1458999999999999</v>
      </c>
      <c r="X96" s="4">
        <v>0.22309999999999999</v>
      </c>
      <c r="Y96" s="4">
        <v>0.80910000000000004</v>
      </c>
      <c r="Z96" s="4">
        <v>6.7100000000000007E-2</v>
      </c>
      <c r="AA96" s="14">
        <v>0.64700000000000002</v>
      </c>
      <c r="AB96" s="14">
        <v>0.71909999999999996</v>
      </c>
      <c r="AC96" s="14">
        <v>0.38529999999999998</v>
      </c>
      <c r="AD96" s="14">
        <v>0.96309999999999996</v>
      </c>
      <c r="AE96" s="14">
        <v>0.19120000000000001</v>
      </c>
      <c r="AF96" s="4">
        <v>0.65820000000000001</v>
      </c>
      <c r="AG96" s="4">
        <v>0.74229999999999996</v>
      </c>
      <c r="AH96" s="4">
        <v>0.37480000000000002</v>
      </c>
      <c r="AI96" s="4">
        <v>0.95489999999999997</v>
      </c>
      <c r="AJ96" s="4">
        <v>0.27529999999999999</v>
      </c>
      <c r="AK96" s="14">
        <v>0.67369999999999997</v>
      </c>
      <c r="AL96" s="14">
        <v>0.77859999999999996</v>
      </c>
      <c r="AM96" s="14">
        <v>0.3503</v>
      </c>
      <c r="AN96" s="14">
        <v>0.94199999999999995</v>
      </c>
      <c r="AO96" s="14">
        <v>0.26490000000000002</v>
      </c>
      <c r="AP96" s="4">
        <v>0.70340000000000003</v>
      </c>
      <c r="AQ96" s="4">
        <v>0.84750000000000003</v>
      </c>
      <c r="AR96" s="4">
        <v>0.31309999999999999</v>
      </c>
      <c r="AS96" s="4">
        <v>0.91459999999999997</v>
      </c>
      <c r="AT96" s="4">
        <v>0.184</v>
      </c>
      <c r="AU96" s="14">
        <v>0.81840000000000002</v>
      </c>
      <c r="AV96" s="14">
        <v>1.1443000000000001</v>
      </c>
      <c r="AW96" s="14">
        <v>0.219</v>
      </c>
      <c r="AX96" s="14">
        <v>0.80810000000000004</v>
      </c>
      <c r="AY96" s="14">
        <v>5.57E-2</v>
      </c>
      <c r="AZ96" s="4">
        <v>0.64790000000000003</v>
      </c>
      <c r="BA96" s="4">
        <v>0.7208</v>
      </c>
      <c r="BB96" s="4">
        <v>0.37119999999999997</v>
      </c>
      <c r="BC96" s="4">
        <v>0.96289999999999998</v>
      </c>
      <c r="BD96" s="4">
        <v>0.17460000000000001</v>
      </c>
      <c r="BE96" s="5">
        <v>0.65880000000000005</v>
      </c>
      <c r="BF96" s="5">
        <v>0.74560000000000004</v>
      </c>
      <c r="BG96" s="5">
        <v>0.37040000000000001</v>
      </c>
      <c r="BH96" s="5">
        <v>0.95569999999999999</v>
      </c>
      <c r="BI96" s="5">
        <v>0.23960000000000001</v>
      </c>
      <c r="BJ96" s="4">
        <v>0.67510000000000003</v>
      </c>
      <c r="BK96" s="4">
        <v>0.78129999999999999</v>
      </c>
      <c r="BL96" s="4">
        <v>0.34989999999999999</v>
      </c>
      <c r="BM96" s="4">
        <v>0.94230000000000003</v>
      </c>
      <c r="BN96" s="4">
        <v>0.21920000000000001</v>
      </c>
      <c r="BO96" s="5">
        <v>0.70409999999999995</v>
      </c>
      <c r="BP96" s="5">
        <v>0.85140000000000005</v>
      </c>
      <c r="BQ96" s="5">
        <v>0.31190000000000001</v>
      </c>
      <c r="BR96" s="5">
        <v>0.91439999999999999</v>
      </c>
      <c r="BS96" s="5">
        <v>0.15620000000000001</v>
      </c>
      <c r="BT96" s="4">
        <v>0.81810000000000005</v>
      </c>
      <c r="BU96" s="4">
        <v>1.1464000000000001</v>
      </c>
      <c r="BV96" s="4">
        <v>0.2243</v>
      </c>
      <c r="BW96" s="4">
        <v>0.80820000000000003</v>
      </c>
      <c r="BX96" s="4">
        <v>5.1799999999999999E-2</v>
      </c>
      <c r="BY96" s="5">
        <v>0.64529999999999998</v>
      </c>
      <c r="BZ96" s="5">
        <v>0.71630000000000005</v>
      </c>
      <c r="CA96" s="5">
        <v>0.38940000000000002</v>
      </c>
      <c r="CB96" s="5">
        <v>0.96299999999999997</v>
      </c>
      <c r="CC96" s="5">
        <v>0.1207</v>
      </c>
      <c r="CD96" s="4">
        <v>0.6583</v>
      </c>
      <c r="CE96" s="4">
        <v>0.745</v>
      </c>
      <c r="CF96" s="4">
        <v>0.3715</v>
      </c>
      <c r="CG96" s="4">
        <v>0.95530000000000004</v>
      </c>
      <c r="CH96" s="4">
        <v>0.16850000000000001</v>
      </c>
      <c r="CI96" s="5">
        <v>0.67449999999999999</v>
      </c>
      <c r="CJ96" s="5">
        <v>0.78010000000000002</v>
      </c>
      <c r="CK96" s="5">
        <v>0.34970000000000001</v>
      </c>
      <c r="CL96" s="5">
        <v>0.94259999999999999</v>
      </c>
      <c r="CM96" s="5">
        <v>0.16320000000000001</v>
      </c>
      <c r="CN96" s="4">
        <v>0.70350000000000001</v>
      </c>
      <c r="CO96" s="4">
        <v>0.84909999999999997</v>
      </c>
      <c r="CP96" s="4">
        <v>0.31390000000000001</v>
      </c>
      <c r="CQ96" s="4">
        <v>0.91459999999999997</v>
      </c>
      <c r="CR96" s="4">
        <v>0.1013</v>
      </c>
      <c r="CS96" s="5">
        <v>0.81830000000000003</v>
      </c>
      <c r="CT96" s="5">
        <v>1.1464000000000001</v>
      </c>
      <c r="CU96" s="5">
        <v>0.223</v>
      </c>
      <c r="CV96" s="5">
        <v>0.80830000000000002</v>
      </c>
      <c r="CW96" s="5">
        <v>4.1099999999999998E-2</v>
      </c>
      <c r="CX96" s="4">
        <v>0.64770000000000005</v>
      </c>
      <c r="CY96" s="4">
        <v>0.7208</v>
      </c>
      <c r="CZ96" s="4">
        <v>0.38140000000000002</v>
      </c>
      <c r="DA96" s="4">
        <v>0.96240000000000003</v>
      </c>
      <c r="DB96" s="4">
        <v>0.15970000000000001</v>
      </c>
      <c r="DC96" s="5">
        <v>0.6573</v>
      </c>
      <c r="DD96" s="5">
        <v>0.74160000000000004</v>
      </c>
      <c r="DE96" s="5">
        <v>0.372</v>
      </c>
      <c r="DF96" s="5">
        <v>0.95499999999999996</v>
      </c>
      <c r="DG96" s="5">
        <v>0.2041</v>
      </c>
      <c r="DH96" s="4">
        <v>0.67390000000000005</v>
      </c>
      <c r="DI96" s="4">
        <v>0.77880000000000005</v>
      </c>
      <c r="DJ96" s="4">
        <v>0.35320000000000001</v>
      </c>
      <c r="DK96" s="4">
        <v>0.94179999999999997</v>
      </c>
      <c r="DL96" s="4">
        <v>0.1477</v>
      </c>
      <c r="DM96" s="5">
        <v>0.70399999999999996</v>
      </c>
      <c r="DN96" s="5">
        <v>0.85029999999999994</v>
      </c>
      <c r="DO96" s="5">
        <v>0.312</v>
      </c>
      <c r="DP96" s="5">
        <v>0.91490000000000005</v>
      </c>
      <c r="DQ96" s="5">
        <v>0.12859999999999999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0.67400000000000004</v>
      </c>
      <c r="EH96" s="5">
        <v>0.77949999999999997</v>
      </c>
      <c r="EI96" s="5">
        <v>0.35139999999999999</v>
      </c>
      <c r="EJ96" s="5">
        <v>0.94210000000000005</v>
      </c>
      <c r="EK96" s="5">
        <v>0.19589999999999999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0.69445999999999997</v>
      </c>
      <c r="EW96" s="4">
        <f t="shared" si="7"/>
        <v>0.83274000000000004</v>
      </c>
      <c r="EX96" s="4">
        <f t="shared" si="8"/>
        <v>0.33228800000000008</v>
      </c>
      <c r="EY96" s="4">
        <f t="shared" si="9"/>
        <v>0.92205999999999977</v>
      </c>
      <c r="EZ96" s="4">
        <f t="shared" si="10"/>
        <v>0.17349199999999995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k=20, r=0.1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k=20, r=0.1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k=20, r=0.1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k=5, r=0.1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k=20, r=0.9</v>
      </c>
    </row>
    <row r="97" spans="1:16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0.65449999999999997</v>
      </c>
      <c r="H97" s="5">
        <v>0.73750000000000004</v>
      </c>
      <c r="I97" s="5">
        <v>0.38040000000000002</v>
      </c>
      <c r="J97" s="5">
        <v>0.95550000000000002</v>
      </c>
      <c r="K97" s="5">
        <v>0.44579999999999997</v>
      </c>
      <c r="L97" s="4">
        <v>0.67010000000000003</v>
      </c>
      <c r="M97" s="4">
        <v>0.77129999999999999</v>
      </c>
      <c r="N97" s="4">
        <v>0.35980000000000001</v>
      </c>
      <c r="O97" s="4">
        <v>0.94169999999999998</v>
      </c>
      <c r="P97" s="4">
        <v>0.34079999999999999</v>
      </c>
      <c r="Q97" s="5">
        <v>0.70489999999999997</v>
      </c>
      <c r="R97" s="5">
        <v>0.85440000000000005</v>
      </c>
      <c r="S97" s="5">
        <v>0.30649999999999999</v>
      </c>
      <c r="T97" s="5">
        <v>0.91469999999999996</v>
      </c>
      <c r="U97" s="5">
        <v>0.1963</v>
      </c>
      <c r="V97" s="4">
        <v>0.82450000000000001</v>
      </c>
      <c r="W97" s="4">
        <v>1.1627000000000001</v>
      </c>
      <c r="X97" s="4">
        <v>0.2205</v>
      </c>
      <c r="Y97" s="4">
        <v>0.80930000000000002</v>
      </c>
      <c r="Z97" s="4">
        <v>9.5100000000000004E-2</v>
      </c>
      <c r="AA97" s="14">
        <v>0.64159999999999995</v>
      </c>
      <c r="AB97" s="14">
        <v>0.70750000000000002</v>
      </c>
      <c r="AC97" s="14">
        <v>0.4012</v>
      </c>
      <c r="AD97" s="14">
        <v>0.96309999999999996</v>
      </c>
      <c r="AE97" s="14">
        <v>0.24260000000000001</v>
      </c>
      <c r="AF97" s="4">
        <v>0.65359999999999996</v>
      </c>
      <c r="AG97" s="4">
        <v>0.73309999999999997</v>
      </c>
      <c r="AH97" s="4">
        <v>0.38700000000000001</v>
      </c>
      <c r="AI97" s="4">
        <v>0.95489999999999997</v>
      </c>
      <c r="AJ97" s="4">
        <v>0.34860000000000002</v>
      </c>
      <c r="AK97" s="14">
        <v>0.67079999999999995</v>
      </c>
      <c r="AL97" s="14">
        <v>0.77390000000000003</v>
      </c>
      <c r="AM97" s="14">
        <v>0.35520000000000002</v>
      </c>
      <c r="AN97" s="14">
        <v>0.94199999999999995</v>
      </c>
      <c r="AO97" s="14">
        <v>0.316</v>
      </c>
      <c r="AP97" s="4">
        <v>0.70540000000000003</v>
      </c>
      <c r="AQ97" s="4">
        <v>0.85529999999999995</v>
      </c>
      <c r="AR97" s="4">
        <v>0.30859999999999999</v>
      </c>
      <c r="AS97" s="4">
        <v>0.91459999999999997</v>
      </c>
      <c r="AT97" s="4">
        <v>0.2099</v>
      </c>
      <c r="AU97" s="14">
        <v>0.8256</v>
      </c>
      <c r="AV97" s="14">
        <v>1.1635</v>
      </c>
      <c r="AW97" s="14">
        <v>0.216</v>
      </c>
      <c r="AX97" s="14">
        <v>0.80810000000000004</v>
      </c>
      <c r="AY97" s="14">
        <v>5.3900000000000003E-2</v>
      </c>
      <c r="AZ97" s="4">
        <v>0.64290000000000003</v>
      </c>
      <c r="BA97" s="4">
        <v>0.71040000000000003</v>
      </c>
      <c r="BB97" s="4">
        <v>0.38650000000000001</v>
      </c>
      <c r="BC97" s="4">
        <v>0.96289999999999998</v>
      </c>
      <c r="BD97" s="4">
        <v>0.2203</v>
      </c>
      <c r="BE97" s="5">
        <v>0.65449999999999997</v>
      </c>
      <c r="BF97" s="5">
        <v>0.73670000000000002</v>
      </c>
      <c r="BG97" s="5">
        <v>0.3821</v>
      </c>
      <c r="BH97" s="5">
        <v>0.95569999999999999</v>
      </c>
      <c r="BI97" s="5">
        <v>0.31280000000000002</v>
      </c>
      <c r="BJ97" s="4">
        <v>0.67230000000000001</v>
      </c>
      <c r="BK97" s="4">
        <v>0.77680000000000005</v>
      </c>
      <c r="BL97" s="4">
        <v>0.3543</v>
      </c>
      <c r="BM97" s="4">
        <v>0.94230000000000003</v>
      </c>
      <c r="BN97" s="4">
        <v>0.29220000000000002</v>
      </c>
      <c r="BO97" s="5">
        <v>0.70620000000000005</v>
      </c>
      <c r="BP97" s="5">
        <v>0.85940000000000005</v>
      </c>
      <c r="BQ97" s="5">
        <v>0.30740000000000001</v>
      </c>
      <c r="BR97" s="5">
        <v>0.91439999999999999</v>
      </c>
      <c r="BS97" s="5">
        <v>0.186</v>
      </c>
      <c r="BT97" s="4">
        <v>0.82520000000000004</v>
      </c>
      <c r="BU97" s="4">
        <v>1.1655</v>
      </c>
      <c r="BV97" s="4">
        <v>0.2215</v>
      </c>
      <c r="BW97" s="4">
        <v>0.80820000000000003</v>
      </c>
      <c r="BX97" s="4">
        <v>6.6699999999999995E-2</v>
      </c>
      <c r="BY97" s="5">
        <v>0.63990000000000002</v>
      </c>
      <c r="BZ97" s="5">
        <v>0.70499999999999996</v>
      </c>
      <c r="CA97" s="5">
        <v>0.40300000000000002</v>
      </c>
      <c r="CB97" s="5">
        <v>0.96299999999999997</v>
      </c>
      <c r="CC97" s="5">
        <v>0.1656</v>
      </c>
      <c r="CD97" s="4">
        <v>0.65369999999999995</v>
      </c>
      <c r="CE97" s="4">
        <v>0.73570000000000002</v>
      </c>
      <c r="CF97" s="4">
        <v>0.38290000000000002</v>
      </c>
      <c r="CG97" s="4">
        <v>0.95530000000000004</v>
      </c>
      <c r="CH97" s="4">
        <v>0.2215</v>
      </c>
      <c r="CI97" s="5">
        <v>0.67169999999999996</v>
      </c>
      <c r="CJ97" s="5">
        <v>0.77539999999999998</v>
      </c>
      <c r="CK97" s="5">
        <v>0.35439999999999999</v>
      </c>
      <c r="CL97" s="5">
        <v>0.94259999999999999</v>
      </c>
      <c r="CM97" s="5">
        <v>0.21210000000000001</v>
      </c>
      <c r="CN97" s="4">
        <v>0.70540000000000003</v>
      </c>
      <c r="CO97" s="4">
        <v>0.85680000000000001</v>
      </c>
      <c r="CP97" s="4">
        <v>0.30940000000000001</v>
      </c>
      <c r="CQ97" s="4">
        <v>0.91459999999999997</v>
      </c>
      <c r="CR97" s="4">
        <v>0.1236</v>
      </c>
      <c r="CS97" s="5">
        <v>0.82509999999999994</v>
      </c>
      <c r="CT97" s="5">
        <v>1.1649</v>
      </c>
      <c r="CU97" s="5">
        <v>0.22020000000000001</v>
      </c>
      <c r="CV97" s="5">
        <v>0.80830000000000002</v>
      </c>
      <c r="CW97" s="5">
        <v>4.5499999999999999E-2</v>
      </c>
      <c r="CX97" s="4">
        <v>0.64229999999999998</v>
      </c>
      <c r="CY97" s="4">
        <v>0.70940000000000003</v>
      </c>
      <c r="CZ97" s="4">
        <v>0.39839999999999998</v>
      </c>
      <c r="DA97" s="4">
        <v>0.96240000000000003</v>
      </c>
      <c r="DB97" s="4">
        <v>0.2152</v>
      </c>
      <c r="DC97" s="5">
        <v>0.65269999999999995</v>
      </c>
      <c r="DD97" s="5">
        <v>0.73229999999999995</v>
      </c>
      <c r="DE97" s="5">
        <v>0.3831</v>
      </c>
      <c r="DF97" s="5">
        <v>0.95499999999999996</v>
      </c>
      <c r="DG97" s="5">
        <v>0.25629999999999997</v>
      </c>
      <c r="DH97" s="4">
        <v>0.67110000000000003</v>
      </c>
      <c r="DI97" s="4">
        <v>0.77410000000000001</v>
      </c>
      <c r="DJ97" s="4">
        <v>0.35780000000000001</v>
      </c>
      <c r="DK97" s="4">
        <v>0.94179999999999997</v>
      </c>
      <c r="DL97" s="4">
        <v>0.1925</v>
      </c>
      <c r="DM97" s="5">
        <v>0.70609999999999995</v>
      </c>
      <c r="DN97" s="5">
        <v>0.85809999999999997</v>
      </c>
      <c r="DO97" s="5">
        <v>0.30730000000000002</v>
      </c>
      <c r="DP97" s="5">
        <v>0.91490000000000005</v>
      </c>
      <c r="DQ97" s="5">
        <v>0.15770000000000001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0.67110000000000003</v>
      </c>
      <c r="EH97" s="5">
        <v>0.77449999999999997</v>
      </c>
      <c r="EI97" s="5">
        <v>0.35599999999999998</v>
      </c>
      <c r="EJ97" s="5">
        <v>0.94199999999999995</v>
      </c>
      <c r="EK97" s="5">
        <v>0.24660000000000001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0.69329200000000002</v>
      </c>
      <c r="EW97" s="4">
        <f t="shared" si="7"/>
        <v>0.83199599999999985</v>
      </c>
      <c r="EX97" s="4">
        <f t="shared" si="8"/>
        <v>0.33747199999999999</v>
      </c>
      <c r="EY97" s="4">
        <f t="shared" si="9"/>
        <v>0.92206399999999977</v>
      </c>
      <c r="EZ97" s="4">
        <f t="shared" si="10"/>
        <v>0.21771599999999999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k=20, r=0.1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k=20, r=0.1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k=20, r=0.1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k=5, r=0.1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k=20, r=0.9</v>
      </c>
    </row>
    <row r="98" spans="1:16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0.67269999999999996</v>
      </c>
      <c r="H98" s="5">
        <v>0.77380000000000004</v>
      </c>
      <c r="I98" s="5">
        <v>0.35510000000000003</v>
      </c>
      <c r="J98" s="5">
        <v>0.95550000000000002</v>
      </c>
      <c r="K98" s="5">
        <v>0.38219999999999998</v>
      </c>
      <c r="L98" s="4">
        <v>0.68330000000000002</v>
      </c>
      <c r="M98" s="4">
        <v>0.79700000000000004</v>
      </c>
      <c r="N98" s="4">
        <v>0.34460000000000002</v>
      </c>
      <c r="O98" s="4">
        <v>0.94169999999999998</v>
      </c>
      <c r="P98" s="4">
        <v>0.29289999999999999</v>
      </c>
      <c r="Q98" s="5">
        <v>0.71060000000000001</v>
      </c>
      <c r="R98" s="5">
        <v>0.86219999999999997</v>
      </c>
      <c r="S98" s="5">
        <v>0.30690000000000001</v>
      </c>
      <c r="T98" s="5">
        <v>0.91469999999999996</v>
      </c>
      <c r="U98" s="5">
        <v>0.16650000000000001</v>
      </c>
      <c r="V98" s="4">
        <v>0.82899999999999996</v>
      </c>
      <c r="W98" s="4">
        <v>1.1695</v>
      </c>
      <c r="X98" s="4">
        <v>0.21909999999999999</v>
      </c>
      <c r="Y98" s="4">
        <v>0.80930000000000002</v>
      </c>
      <c r="Z98" s="4">
        <v>6.7400000000000002E-2</v>
      </c>
      <c r="AA98" s="14">
        <v>0.66400000000000003</v>
      </c>
      <c r="AB98" s="14">
        <v>0.75249999999999995</v>
      </c>
      <c r="AC98" s="14">
        <v>0.3669</v>
      </c>
      <c r="AD98" s="14">
        <v>0.96309999999999996</v>
      </c>
      <c r="AE98" s="14">
        <v>0.19059999999999999</v>
      </c>
      <c r="AF98" s="4">
        <v>0.67190000000000005</v>
      </c>
      <c r="AG98" s="4">
        <v>0.76910000000000001</v>
      </c>
      <c r="AH98" s="4">
        <v>0.36099999999999999</v>
      </c>
      <c r="AI98" s="4">
        <v>0.95489999999999997</v>
      </c>
      <c r="AJ98" s="4">
        <v>0.27429999999999999</v>
      </c>
      <c r="AK98" s="14">
        <v>0.68400000000000005</v>
      </c>
      <c r="AL98" s="14">
        <v>0.79900000000000004</v>
      </c>
      <c r="AM98" s="14">
        <v>0.34079999999999999</v>
      </c>
      <c r="AN98" s="14">
        <v>0.94199999999999995</v>
      </c>
      <c r="AO98" s="14">
        <v>0.25659999999999999</v>
      </c>
      <c r="AP98" s="4">
        <v>0.71099999999999997</v>
      </c>
      <c r="AQ98" s="4">
        <v>0.86240000000000006</v>
      </c>
      <c r="AR98" s="4">
        <v>0.309</v>
      </c>
      <c r="AS98" s="4">
        <v>0.91459999999999997</v>
      </c>
      <c r="AT98" s="4">
        <v>0.18310000000000001</v>
      </c>
      <c r="AU98" s="14">
        <v>0.82940000000000003</v>
      </c>
      <c r="AV98" s="14">
        <v>1.1704000000000001</v>
      </c>
      <c r="AW98" s="14">
        <v>0.21460000000000001</v>
      </c>
      <c r="AX98" s="14">
        <v>0.80810000000000004</v>
      </c>
      <c r="AY98" s="14">
        <v>5.9499999999999997E-2</v>
      </c>
      <c r="AZ98" s="4">
        <v>0.66449999999999998</v>
      </c>
      <c r="BA98" s="4">
        <v>0.75209999999999999</v>
      </c>
      <c r="BB98" s="4">
        <v>0.35920000000000002</v>
      </c>
      <c r="BC98" s="4">
        <v>0.96289999999999998</v>
      </c>
      <c r="BD98" s="4">
        <v>0.1641</v>
      </c>
      <c r="BE98" s="5">
        <v>0.67200000000000004</v>
      </c>
      <c r="BF98" s="5">
        <v>0.77159999999999995</v>
      </c>
      <c r="BG98" s="5">
        <v>0.35630000000000001</v>
      </c>
      <c r="BH98" s="5">
        <v>0.95569999999999999</v>
      </c>
      <c r="BI98" s="5">
        <v>0.25979999999999998</v>
      </c>
      <c r="BJ98" s="4">
        <v>0.68530000000000002</v>
      </c>
      <c r="BK98" s="4">
        <v>0.80179999999999996</v>
      </c>
      <c r="BL98" s="4">
        <v>0.3407</v>
      </c>
      <c r="BM98" s="4">
        <v>0.94230000000000003</v>
      </c>
      <c r="BN98" s="4">
        <v>0.2437</v>
      </c>
      <c r="BO98" s="5">
        <v>0.7117</v>
      </c>
      <c r="BP98" s="5">
        <v>0.86660000000000004</v>
      </c>
      <c r="BQ98" s="5">
        <v>0.30769999999999997</v>
      </c>
      <c r="BR98" s="5">
        <v>0.91439999999999999</v>
      </c>
      <c r="BS98" s="5">
        <v>0.14749999999999999</v>
      </c>
      <c r="BT98" s="4">
        <v>0.82879999999999998</v>
      </c>
      <c r="BU98" s="4">
        <v>1.1712</v>
      </c>
      <c r="BV98" s="4">
        <v>0.221</v>
      </c>
      <c r="BW98" s="4">
        <v>0.80820000000000003</v>
      </c>
      <c r="BX98" s="4">
        <v>5.4399999999999997E-2</v>
      </c>
      <c r="BY98" s="5">
        <v>0.6623</v>
      </c>
      <c r="BZ98" s="5">
        <v>0.74909999999999999</v>
      </c>
      <c r="CA98" s="5">
        <v>0.37080000000000002</v>
      </c>
      <c r="CB98" s="5">
        <v>0.96299999999999997</v>
      </c>
      <c r="CC98" s="5">
        <v>0.1216</v>
      </c>
      <c r="CD98" s="4">
        <v>0.67149999999999999</v>
      </c>
      <c r="CE98" s="4">
        <v>0.7712</v>
      </c>
      <c r="CF98" s="4">
        <v>0.35870000000000002</v>
      </c>
      <c r="CG98" s="4">
        <v>0.95530000000000004</v>
      </c>
      <c r="CH98" s="4">
        <v>0.16930000000000001</v>
      </c>
      <c r="CI98" s="5">
        <v>0.68479999999999996</v>
      </c>
      <c r="CJ98" s="5">
        <v>0.80069999999999997</v>
      </c>
      <c r="CK98" s="5">
        <v>0.34039999999999998</v>
      </c>
      <c r="CL98" s="5">
        <v>0.94259999999999999</v>
      </c>
      <c r="CM98" s="5">
        <v>0.16639999999999999</v>
      </c>
      <c r="CN98" s="4">
        <v>0.71120000000000005</v>
      </c>
      <c r="CO98" s="4">
        <v>0.86470000000000002</v>
      </c>
      <c r="CP98" s="4">
        <v>0.30969999999999998</v>
      </c>
      <c r="CQ98" s="4">
        <v>0.91459999999999997</v>
      </c>
      <c r="CR98" s="4">
        <v>0.1</v>
      </c>
      <c r="CS98" s="5">
        <v>0.82940000000000003</v>
      </c>
      <c r="CT98" s="5">
        <v>1.1722999999999999</v>
      </c>
      <c r="CU98" s="5">
        <v>0.21859999999999999</v>
      </c>
      <c r="CV98" s="5">
        <v>0.80830000000000002</v>
      </c>
      <c r="CW98" s="5">
        <v>4.0300000000000002E-2</v>
      </c>
      <c r="CX98" s="4">
        <v>0.66479999999999995</v>
      </c>
      <c r="CY98" s="4">
        <v>0.75429999999999997</v>
      </c>
      <c r="CZ98" s="4">
        <v>0.36520000000000002</v>
      </c>
      <c r="DA98" s="4">
        <v>0.96240000000000003</v>
      </c>
      <c r="DB98" s="4">
        <v>0.1638</v>
      </c>
      <c r="DC98" s="5">
        <v>0.67100000000000004</v>
      </c>
      <c r="DD98" s="5">
        <v>0.76880000000000004</v>
      </c>
      <c r="DE98" s="5">
        <v>0.35759999999999997</v>
      </c>
      <c r="DF98" s="5">
        <v>0.95499999999999996</v>
      </c>
      <c r="DG98" s="5">
        <v>0.20300000000000001</v>
      </c>
      <c r="DH98" s="4">
        <v>0.68420000000000003</v>
      </c>
      <c r="DI98" s="4">
        <v>0.79949999999999999</v>
      </c>
      <c r="DJ98" s="4">
        <v>0.34350000000000003</v>
      </c>
      <c r="DK98" s="4">
        <v>0.94179999999999997</v>
      </c>
      <c r="DL98" s="4">
        <v>0.15029999999999999</v>
      </c>
      <c r="DM98" s="5">
        <v>0.71160000000000001</v>
      </c>
      <c r="DN98" s="5">
        <v>0.86539999999999995</v>
      </c>
      <c r="DO98" s="5">
        <v>0.3075</v>
      </c>
      <c r="DP98" s="5">
        <v>0.91490000000000005</v>
      </c>
      <c r="DQ98" s="5">
        <v>0.12559999999999999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0.70719999999999994</v>
      </c>
      <c r="EW98" s="4">
        <f t="shared" si="7"/>
        <v>0.85903333333333343</v>
      </c>
      <c r="EX98" s="4">
        <f t="shared" si="8"/>
        <v>0.32172499999999998</v>
      </c>
      <c r="EY98" s="4">
        <f t="shared" si="9"/>
        <v>0.92123333333333302</v>
      </c>
      <c r="EZ98" s="4">
        <f t="shared" si="10"/>
        <v>0.17421666666666666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k=20, r=0.1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k=20, r=0.1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k=20, r=0.1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k=5, r=0.1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k=20, r=0.9</v>
      </c>
    </row>
    <row r="99" spans="1:16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0.66010000000000002</v>
      </c>
      <c r="H99" s="5">
        <v>0.74850000000000005</v>
      </c>
      <c r="I99" s="5">
        <v>0.3745</v>
      </c>
      <c r="J99" s="5">
        <v>0.95550000000000002</v>
      </c>
      <c r="K99" s="5">
        <v>0.41549999999999998</v>
      </c>
      <c r="L99" s="4">
        <v>0.67469999999999997</v>
      </c>
      <c r="M99" s="4">
        <v>0.77929999999999999</v>
      </c>
      <c r="N99" s="4">
        <v>0.35680000000000001</v>
      </c>
      <c r="O99" s="4">
        <v>0.94169999999999998</v>
      </c>
      <c r="P99" s="4">
        <v>0.34839999999999999</v>
      </c>
      <c r="Q99" s="5">
        <v>0.70720000000000005</v>
      </c>
      <c r="R99" s="5">
        <v>0.85680000000000001</v>
      </c>
      <c r="S99" s="5">
        <v>0.30730000000000002</v>
      </c>
      <c r="T99" s="5">
        <v>0.91469999999999996</v>
      </c>
      <c r="U99" s="5">
        <v>0.24929999999999999</v>
      </c>
      <c r="V99" s="4">
        <v>0.82410000000000005</v>
      </c>
      <c r="W99" s="4">
        <v>1.1593</v>
      </c>
      <c r="X99" s="4">
        <v>0.22059999999999999</v>
      </c>
      <c r="Y99" s="4">
        <v>0.80930000000000002</v>
      </c>
      <c r="Z99" s="4">
        <v>7.2599999999999998E-2</v>
      </c>
      <c r="AA99" s="14">
        <v>0.64780000000000004</v>
      </c>
      <c r="AB99" s="14">
        <v>0.71970000000000001</v>
      </c>
      <c r="AC99" s="14">
        <v>0.39169999999999999</v>
      </c>
      <c r="AD99" s="14">
        <v>0.96309999999999996</v>
      </c>
      <c r="AE99" s="14">
        <v>0.2447</v>
      </c>
      <c r="AF99" s="4">
        <v>0.65920000000000001</v>
      </c>
      <c r="AG99" s="4">
        <v>0.74370000000000003</v>
      </c>
      <c r="AH99" s="4">
        <v>0.38080000000000003</v>
      </c>
      <c r="AI99" s="4">
        <v>0.95489999999999997</v>
      </c>
      <c r="AJ99" s="4">
        <v>0.33750000000000002</v>
      </c>
      <c r="AK99" s="14">
        <v>0.67520000000000002</v>
      </c>
      <c r="AL99" s="14">
        <v>0.78139999999999998</v>
      </c>
      <c r="AM99" s="14">
        <v>0.3523</v>
      </c>
      <c r="AN99" s="14">
        <v>0.94199999999999995</v>
      </c>
      <c r="AO99" s="14">
        <v>0.3095</v>
      </c>
      <c r="AP99" s="4">
        <v>0.70779999999999998</v>
      </c>
      <c r="AQ99" s="4">
        <v>0.85750000000000004</v>
      </c>
      <c r="AR99" s="4">
        <v>0.309</v>
      </c>
      <c r="AS99" s="4">
        <v>0.91459999999999997</v>
      </c>
      <c r="AT99" s="4">
        <v>0.2056</v>
      </c>
      <c r="AU99" s="14">
        <v>0.82499999999999996</v>
      </c>
      <c r="AV99" s="14">
        <v>1.1599999999999999</v>
      </c>
      <c r="AW99" s="14">
        <v>0.21629999999999999</v>
      </c>
      <c r="AX99" s="14">
        <v>0.80810000000000004</v>
      </c>
      <c r="AY99" s="14">
        <v>6.2E-2</v>
      </c>
      <c r="AZ99" s="4">
        <v>0.64890000000000003</v>
      </c>
      <c r="BA99" s="4">
        <v>0.72160000000000002</v>
      </c>
      <c r="BB99" s="4">
        <v>0.379</v>
      </c>
      <c r="BC99" s="4">
        <v>0.96289999999999998</v>
      </c>
      <c r="BD99" s="4">
        <v>0.20930000000000001</v>
      </c>
      <c r="BE99" s="5">
        <v>0.65980000000000005</v>
      </c>
      <c r="BF99" s="5">
        <v>0.74670000000000003</v>
      </c>
      <c r="BG99" s="5">
        <v>0.3765</v>
      </c>
      <c r="BH99" s="5">
        <v>0.95569999999999999</v>
      </c>
      <c r="BI99" s="5">
        <v>0.32300000000000001</v>
      </c>
      <c r="BJ99" s="4">
        <v>0.67659999999999998</v>
      </c>
      <c r="BK99" s="4">
        <v>0.78439999999999999</v>
      </c>
      <c r="BL99" s="4">
        <v>0.35189999999999999</v>
      </c>
      <c r="BM99" s="4">
        <v>0.94230000000000003</v>
      </c>
      <c r="BN99" s="4">
        <v>0.2787</v>
      </c>
      <c r="BO99" s="5">
        <v>0.70840000000000003</v>
      </c>
      <c r="BP99" s="5">
        <v>0.86129999999999995</v>
      </c>
      <c r="BQ99" s="5">
        <v>0.30830000000000002</v>
      </c>
      <c r="BR99" s="5">
        <v>0.91439999999999999</v>
      </c>
      <c r="BS99" s="5">
        <v>0.1802</v>
      </c>
      <c r="BT99" s="4">
        <v>0.8246</v>
      </c>
      <c r="BU99" s="4">
        <v>1.1617999999999999</v>
      </c>
      <c r="BV99" s="4">
        <v>0.222</v>
      </c>
      <c r="BW99" s="4">
        <v>0.80820000000000003</v>
      </c>
      <c r="BX99" s="4">
        <v>5.8599999999999999E-2</v>
      </c>
      <c r="BY99" s="5">
        <v>0.64610000000000001</v>
      </c>
      <c r="BZ99" s="5">
        <v>0.71679999999999999</v>
      </c>
      <c r="CA99" s="5">
        <v>0.39579999999999999</v>
      </c>
      <c r="CB99" s="5">
        <v>0.96299999999999997</v>
      </c>
      <c r="CC99" s="5">
        <v>0.16769999999999999</v>
      </c>
      <c r="CD99" s="4">
        <v>0.65920000000000001</v>
      </c>
      <c r="CE99" s="4">
        <v>0.74609999999999999</v>
      </c>
      <c r="CF99" s="4">
        <v>0.378</v>
      </c>
      <c r="CG99" s="4">
        <v>0.95530000000000004</v>
      </c>
      <c r="CH99" s="4">
        <v>0.22270000000000001</v>
      </c>
      <c r="CI99" s="5">
        <v>0.67600000000000005</v>
      </c>
      <c r="CJ99" s="5">
        <v>0.78320000000000001</v>
      </c>
      <c r="CK99" s="5">
        <v>0.35170000000000001</v>
      </c>
      <c r="CL99" s="5">
        <v>0.94259999999999999</v>
      </c>
      <c r="CM99" s="5">
        <v>0.2122</v>
      </c>
      <c r="CN99" s="4">
        <v>0.7077</v>
      </c>
      <c r="CO99" s="4">
        <v>0.85899999999999999</v>
      </c>
      <c r="CP99" s="4">
        <v>0.31030000000000002</v>
      </c>
      <c r="CQ99" s="4">
        <v>0.91459999999999997</v>
      </c>
      <c r="CR99" s="4">
        <v>0.1249</v>
      </c>
      <c r="CS99" s="5">
        <v>0.8246</v>
      </c>
      <c r="CT99" s="5">
        <v>1.1615</v>
      </c>
      <c r="CU99" s="5">
        <v>0.22059999999999999</v>
      </c>
      <c r="CV99" s="5">
        <v>0.80830000000000002</v>
      </c>
      <c r="CW99" s="5">
        <v>4.5600000000000002E-2</v>
      </c>
      <c r="CX99" s="4">
        <v>0.64849999999999997</v>
      </c>
      <c r="CY99" s="4">
        <v>0.72140000000000004</v>
      </c>
      <c r="CZ99" s="4">
        <v>0.38929999999999998</v>
      </c>
      <c r="DA99" s="4">
        <v>0.96240000000000003</v>
      </c>
      <c r="DB99" s="4">
        <v>0.217</v>
      </c>
      <c r="DC99" s="5">
        <v>0.65820000000000001</v>
      </c>
      <c r="DD99" s="5">
        <v>0.74280000000000002</v>
      </c>
      <c r="DE99" s="5">
        <v>0.37730000000000002</v>
      </c>
      <c r="DF99" s="5">
        <v>0.95499999999999996</v>
      </c>
      <c r="DG99" s="5">
        <v>0.25790000000000002</v>
      </c>
      <c r="DH99" s="4">
        <v>0.6754</v>
      </c>
      <c r="DI99" s="4">
        <v>0.78180000000000005</v>
      </c>
      <c r="DJ99" s="4">
        <v>0.35539999999999999</v>
      </c>
      <c r="DK99" s="4">
        <v>0.94179999999999997</v>
      </c>
      <c r="DL99" s="4">
        <v>0.1875</v>
      </c>
      <c r="DM99" s="5">
        <v>0.70830000000000004</v>
      </c>
      <c r="DN99" s="5">
        <v>0.86019999999999996</v>
      </c>
      <c r="DO99" s="5">
        <v>0.30809999999999998</v>
      </c>
      <c r="DP99" s="5">
        <v>0.91490000000000005</v>
      </c>
      <c r="DQ99" s="5">
        <v>0.1598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0.69796666666666685</v>
      </c>
      <c r="EW99" s="4">
        <f t="shared" si="7"/>
        <v>0.84054999999999991</v>
      </c>
      <c r="EX99" s="4">
        <f t="shared" si="8"/>
        <v>0.33343333333333341</v>
      </c>
      <c r="EY99" s="4">
        <f t="shared" si="9"/>
        <v>0.92123333333333302</v>
      </c>
      <c r="EZ99" s="4">
        <f t="shared" si="10"/>
        <v>0.21477500000000002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k=20, r=0.1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k=20, r=0.1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k=20, r=0.1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k=5, r=0.1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k=20, r=0.9</v>
      </c>
    </row>
    <row r="100" spans="1:16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0.65939999999999999</v>
      </c>
      <c r="H100" s="5">
        <v>0.746</v>
      </c>
      <c r="I100" s="5">
        <v>0.37880000000000003</v>
      </c>
      <c r="J100" s="5">
        <v>0.95550000000000002</v>
      </c>
      <c r="K100" s="5">
        <v>0.33069999999999999</v>
      </c>
      <c r="L100" s="4">
        <v>0.67549999999999999</v>
      </c>
      <c r="M100" s="4">
        <v>0.78059999999999996</v>
      </c>
      <c r="N100" s="4">
        <v>0.35759999999999997</v>
      </c>
      <c r="O100" s="4">
        <v>0.94169999999999998</v>
      </c>
      <c r="P100" s="4">
        <v>0.27750000000000002</v>
      </c>
      <c r="Q100" s="5">
        <v>0.71330000000000005</v>
      </c>
      <c r="R100" s="5">
        <v>0.87060000000000004</v>
      </c>
      <c r="S100" s="5">
        <v>0.3009</v>
      </c>
      <c r="T100" s="5">
        <v>0.91469999999999996</v>
      </c>
      <c r="U100" s="5">
        <v>0.1736</v>
      </c>
      <c r="V100" s="4">
        <v>0.83409999999999995</v>
      </c>
      <c r="W100" s="4">
        <v>1.1839999999999999</v>
      </c>
      <c r="X100" s="4">
        <v>0.2167</v>
      </c>
      <c r="Y100" s="4">
        <v>0.80930000000000002</v>
      </c>
      <c r="Z100" s="4">
        <v>6.0900000000000003E-2</v>
      </c>
      <c r="AA100" s="14">
        <v>0.64670000000000005</v>
      </c>
      <c r="AB100" s="14">
        <v>0.71640000000000004</v>
      </c>
      <c r="AC100" s="14">
        <v>0.39750000000000002</v>
      </c>
      <c r="AD100" s="14">
        <v>0.96309999999999996</v>
      </c>
      <c r="AE100" s="14">
        <v>0.1898</v>
      </c>
      <c r="AF100" s="4">
        <v>0.65839999999999999</v>
      </c>
      <c r="AG100" s="4">
        <v>0.74119999999999997</v>
      </c>
      <c r="AH100" s="4">
        <v>0.38590000000000002</v>
      </c>
      <c r="AI100" s="4">
        <v>0.95489999999999997</v>
      </c>
      <c r="AJ100" s="4">
        <v>0.27229999999999999</v>
      </c>
      <c r="AK100" s="14">
        <v>0.67589999999999995</v>
      </c>
      <c r="AL100" s="14">
        <v>0.78239999999999998</v>
      </c>
      <c r="AM100" s="14">
        <v>0.35310000000000002</v>
      </c>
      <c r="AN100" s="14">
        <v>0.94199999999999995</v>
      </c>
      <c r="AO100" s="14">
        <v>0.25359999999999999</v>
      </c>
      <c r="AP100" s="4">
        <v>0.7137</v>
      </c>
      <c r="AQ100" s="4">
        <v>0.87090000000000001</v>
      </c>
      <c r="AR100" s="4">
        <v>0.30270000000000002</v>
      </c>
      <c r="AS100" s="4">
        <v>0.91459999999999997</v>
      </c>
      <c r="AT100" s="4">
        <v>0.16020000000000001</v>
      </c>
      <c r="AU100" s="14">
        <v>0.8347</v>
      </c>
      <c r="AV100" s="14">
        <v>1.1841999999999999</v>
      </c>
      <c r="AW100" s="14">
        <v>0.21249999999999999</v>
      </c>
      <c r="AX100" s="14">
        <v>0.80810000000000004</v>
      </c>
      <c r="AY100" s="14">
        <v>5.2499999999999998E-2</v>
      </c>
      <c r="AZ100" s="4">
        <v>0.64790000000000003</v>
      </c>
      <c r="BA100" s="4">
        <v>0.71860000000000002</v>
      </c>
      <c r="BB100" s="4">
        <v>0.38619999999999999</v>
      </c>
      <c r="BC100" s="4">
        <v>0.96289999999999998</v>
      </c>
      <c r="BD100" s="4">
        <v>0.17230000000000001</v>
      </c>
      <c r="BE100" s="5">
        <v>0.65880000000000005</v>
      </c>
      <c r="BF100" s="5">
        <v>0.74409999999999998</v>
      </c>
      <c r="BG100" s="5">
        <v>0.38150000000000001</v>
      </c>
      <c r="BH100" s="5">
        <v>0.95569999999999999</v>
      </c>
      <c r="BI100" s="5">
        <v>0.26190000000000002</v>
      </c>
      <c r="BJ100" s="4">
        <v>0.6774</v>
      </c>
      <c r="BK100" s="4">
        <v>0.78559999999999997</v>
      </c>
      <c r="BL100" s="4">
        <v>0.35270000000000001</v>
      </c>
      <c r="BM100" s="4">
        <v>0.94230000000000003</v>
      </c>
      <c r="BN100" s="4">
        <v>0.22450000000000001</v>
      </c>
      <c r="BO100" s="5">
        <v>0.71409999999999996</v>
      </c>
      <c r="BP100" s="5">
        <v>0.87450000000000006</v>
      </c>
      <c r="BQ100" s="5">
        <v>0.3024</v>
      </c>
      <c r="BR100" s="5">
        <v>0.91439999999999999</v>
      </c>
      <c r="BS100" s="5">
        <v>0.15210000000000001</v>
      </c>
      <c r="BT100" s="4">
        <v>0.83430000000000004</v>
      </c>
      <c r="BU100" s="4">
        <v>1.1858</v>
      </c>
      <c r="BV100" s="4">
        <v>0.21829999999999999</v>
      </c>
      <c r="BW100" s="4">
        <v>0.80820000000000003</v>
      </c>
      <c r="BX100" s="4">
        <v>5.3499999999999999E-2</v>
      </c>
      <c r="BY100" s="5">
        <v>0.64500000000000002</v>
      </c>
      <c r="BZ100" s="5">
        <v>0.71350000000000002</v>
      </c>
      <c r="CA100" s="5">
        <v>0.40139999999999998</v>
      </c>
      <c r="CB100" s="5">
        <v>0.96299999999999997</v>
      </c>
      <c r="CC100" s="5">
        <v>0.124</v>
      </c>
      <c r="CD100" s="4">
        <v>0.65839999999999999</v>
      </c>
      <c r="CE100" s="4">
        <v>0.74350000000000005</v>
      </c>
      <c r="CF100" s="4">
        <v>0.38329999999999997</v>
      </c>
      <c r="CG100" s="4">
        <v>0.95530000000000004</v>
      </c>
      <c r="CH100" s="4">
        <v>0.1731</v>
      </c>
      <c r="CI100" s="5">
        <v>0.67689999999999995</v>
      </c>
      <c r="CJ100" s="5">
        <v>0.78449999999999998</v>
      </c>
      <c r="CK100" s="5">
        <v>0.35249999999999998</v>
      </c>
      <c r="CL100" s="5">
        <v>0.94259999999999999</v>
      </c>
      <c r="CM100" s="5">
        <v>0.1653</v>
      </c>
      <c r="CN100" s="4">
        <v>0.7137</v>
      </c>
      <c r="CO100" s="4">
        <v>0.87270000000000003</v>
      </c>
      <c r="CP100" s="4">
        <v>0.30359999999999998</v>
      </c>
      <c r="CQ100" s="4">
        <v>0.91459999999999997</v>
      </c>
      <c r="CR100" s="4">
        <v>9.9199999999999997E-2</v>
      </c>
      <c r="CS100" s="5">
        <v>0.83420000000000005</v>
      </c>
      <c r="CT100" s="5">
        <v>1.1852</v>
      </c>
      <c r="CU100" s="5">
        <v>0.21690000000000001</v>
      </c>
      <c r="CV100" s="5">
        <v>0.80830000000000002</v>
      </c>
      <c r="CW100" s="5">
        <v>4.0399999999999998E-2</v>
      </c>
      <c r="CX100" s="4">
        <v>0.64739999999999998</v>
      </c>
      <c r="CY100" s="4">
        <v>0.71819999999999995</v>
      </c>
      <c r="CZ100" s="4">
        <v>0.3962</v>
      </c>
      <c r="DA100" s="4">
        <v>0.96240000000000003</v>
      </c>
      <c r="DB100" s="4">
        <v>0.1651</v>
      </c>
      <c r="DC100" s="5">
        <v>0.65739999999999998</v>
      </c>
      <c r="DD100" s="5">
        <v>0.74019999999999997</v>
      </c>
      <c r="DE100" s="5">
        <v>0.38200000000000001</v>
      </c>
      <c r="DF100" s="5">
        <v>0.95499999999999996</v>
      </c>
      <c r="DG100" s="5">
        <v>0.2034</v>
      </c>
      <c r="DH100" s="4">
        <v>0.67620000000000002</v>
      </c>
      <c r="DI100" s="4">
        <v>0.78310000000000002</v>
      </c>
      <c r="DJ100" s="4">
        <v>0.35580000000000001</v>
      </c>
      <c r="DK100" s="4">
        <v>0.94179999999999997</v>
      </c>
      <c r="DL100" s="4">
        <v>0.14000000000000001</v>
      </c>
      <c r="DM100" s="5">
        <v>0.71419999999999995</v>
      </c>
      <c r="DN100" s="5">
        <v>0.87380000000000002</v>
      </c>
      <c r="DO100" s="5">
        <v>0.3014</v>
      </c>
      <c r="DP100" s="5">
        <v>0.91490000000000005</v>
      </c>
      <c r="DQ100" s="5">
        <v>0.12920000000000001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0.70060000000000022</v>
      </c>
      <c r="EW100" s="4">
        <f t="shared" si="7"/>
        <v>0.8464624999999999</v>
      </c>
      <c r="EX100" s="4">
        <f t="shared" si="8"/>
        <v>0.33384166666666676</v>
      </c>
      <c r="EY100" s="4">
        <f t="shared" si="9"/>
        <v>0.92123333333333302</v>
      </c>
      <c r="EZ100" s="4">
        <f t="shared" si="10"/>
        <v>0.17045000000000002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k=20, r=0.1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k=20, r=0.1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k=20, r=0.1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k=5, r=0.1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k=20, r=0.9</v>
      </c>
    </row>
    <row r="101" spans="1:16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0.65549999999999997</v>
      </c>
      <c r="H101" s="5">
        <v>0.74360000000000004</v>
      </c>
      <c r="I101" s="5">
        <v>0.38600000000000001</v>
      </c>
      <c r="J101" s="5">
        <v>0.95550000000000002</v>
      </c>
      <c r="K101" s="5">
        <v>0.46479999999999999</v>
      </c>
      <c r="L101" s="4">
        <v>0.67969999999999997</v>
      </c>
      <c r="M101" s="4">
        <v>0.7974</v>
      </c>
      <c r="N101" s="4">
        <v>0.34970000000000001</v>
      </c>
      <c r="O101" s="4">
        <v>0.94169999999999998</v>
      </c>
      <c r="P101" s="4">
        <v>0.34179999999999999</v>
      </c>
      <c r="Q101" s="5">
        <v>0.73050000000000004</v>
      </c>
      <c r="R101" s="5">
        <v>0.92010000000000003</v>
      </c>
      <c r="S101" s="5">
        <v>0.28439999999999999</v>
      </c>
      <c r="T101" s="5">
        <v>0.91469999999999996</v>
      </c>
      <c r="U101" s="5">
        <v>0.19839999999999999</v>
      </c>
      <c r="V101" s="4">
        <v>0.84899999999999998</v>
      </c>
      <c r="W101" s="4">
        <v>1.2253000000000001</v>
      </c>
      <c r="X101" s="4">
        <v>0.21260000000000001</v>
      </c>
      <c r="Y101" s="4">
        <v>0.80930000000000002</v>
      </c>
      <c r="Z101" s="4">
        <v>7.6899999999999996E-2</v>
      </c>
      <c r="AA101" s="14">
        <v>0.6381</v>
      </c>
      <c r="AB101" s="14">
        <v>0.70269999999999999</v>
      </c>
      <c r="AC101" s="14">
        <v>0.4103</v>
      </c>
      <c r="AD101" s="14">
        <v>0.96309999999999996</v>
      </c>
      <c r="AE101" s="14">
        <v>0.25130000000000002</v>
      </c>
      <c r="AF101" s="4">
        <v>0.65480000000000005</v>
      </c>
      <c r="AG101" s="4">
        <v>0.73950000000000005</v>
      </c>
      <c r="AH101" s="4">
        <v>0.3896</v>
      </c>
      <c r="AI101" s="4">
        <v>0.95489999999999997</v>
      </c>
      <c r="AJ101" s="4">
        <v>0.3332</v>
      </c>
      <c r="AK101" s="14">
        <v>0.68</v>
      </c>
      <c r="AL101" s="14">
        <v>0.79910000000000003</v>
      </c>
      <c r="AM101" s="14">
        <v>0.34560000000000002</v>
      </c>
      <c r="AN101" s="14">
        <v>0.94199999999999995</v>
      </c>
      <c r="AO101" s="14">
        <v>0.31940000000000002</v>
      </c>
      <c r="AP101" s="4">
        <v>0.73060000000000003</v>
      </c>
      <c r="AQ101" s="4">
        <v>0.91959999999999997</v>
      </c>
      <c r="AR101" s="4">
        <v>0.2868</v>
      </c>
      <c r="AS101" s="4">
        <v>0.91459999999999997</v>
      </c>
      <c r="AT101" s="4">
        <v>0.2049</v>
      </c>
      <c r="AU101" s="14">
        <v>0.84909999999999997</v>
      </c>
      <c r="AV101" s="14">
        <v>1.2242999999999999</v>
      </c>
      <c r="AW101" s="14">
        <v>0.2082</v>
      </c>
      <c r="AX101" s="14">
        <v>0.80810000000000004</v>
      </c>
      <c r="AY101" s="14">
        <v>5.8299999999999998E-2</v>
      </c>
      <c r="AZ101" s="4">
        <v>0.63980000000000004</v>
      </c>
      <c r="BA101" s="4">
        <v>0.70669999999999999</v>
      </c>
      <c r="BB101" s="4">
        <v>0.39589999999999997</v>
      </c>
      <c r="BC101" s="4">
        <v>0.96289999999999998</v>
      </c>
      <c r="BD101" s="4">
        <v>0.22020000000000001</v>
      </c>
      <c r="BE101" s="5">
        <v>0.65559999999999996</v>
      </c>
      <c r="BF101" s="5">
        <v>0.74270000000000003</v>
      </c>
      <c r="BG101" s="5">
        <v>0.38600000000000001</v>
      </c>
      <c r="BH101" s="5">
        <v>0.95569999999999999</v>
      </c>
      <c r="BI101" s="5">
        <v>0.30530000000000002</v>
      </c>
      <c r="BJ101" s="4">
        <v>0.68149999999999999</v>
      </c>
      <c r="BK101" s="4">
        <v>0.80220000000000002</v>
      </c>
      <c r="BL101" s="4">
        <v>0.3448</v>
      </c>
      <c r="BM101" s="4">
        <v>0.94230000000000003</v>
      </c>
      <c r="BN101" s="4">
        <v>0.30709999999999998</v>
      </c>
      <c r="BO101" s="5">
        <v>0.73119999999999996</v>
      </c>
      <c r="BP101" s="5">
        <v>0.92390000000000005</v>
      </c>
      <c r="BQ101" s="5">
        <v>0.28599999999999998</v>
      </c>
      <c r="BR101" s="5">
        <v>0.91439999999999999</v>
      </c>
      <c r="BS101" s="5">
        <v>0.1764</v>
      </c>
      <c r="BT101" s="4">
        <v>0.84870000000000001</v>
      </c>
      <c r="BU101" s="4">
        <v>1.2258</v>
      </c>
      <c r="BV101" s="4">
        <v>0.21410000000000001</v>
      </c>
      <c r="BW101" s="4">
        <v>0.80820000000000003</v>
      </c>
      <c r="BX101" s="4">
        <v>6.1800000000000001E-2</v>
      </c>
      <c r="BY101" s="5">
        <v>0.63619999999999999</v>
      </c>
      <c r="BZ101" s="5">
        <v>0.70050000000000001</v>
      </c>
      <c r="CA101" s="5">
        <v>0.41439999999999999</v>
      </c>
      <c r="CB101" s="5">
        <v>0.96299999999999997</v>
      </c>
      <c r="CC101" s="5">
        <v>0.1704</v>
      </c>
      <c r="CD101" s="4">
        <v>0.65449999999999997</v>
      </c>
      <c r="CE101" s="4">
        <v>0.74080000000000001</v>
      </c>
      <c r="CF101" s="4">
        <v>0.38700000000000001</v>
      </c>
      <c r="CG101" s="4">
        <v>0.95530000000000004</v>
      </c>
      <c r="CH101" s="4">
        <v>0.22020000000000001</v>
      </c>
      <c r="CI101" s="5">
        <v>0.68110000000000004</v>
      </c>
      <c r="CJ101" s="5">
        <v>0.80130000000000001</v>
      </c>
      <c r="CK101" s="5">
        <v>0.34460000000000002</v>
      </c>
      <c r="CL101" s="5">
        <v>0.94259999999999999</v>
      </c>
      <c r="CM101" s="5">
        <v>0.21590000000000001</v>
      </c>
      <c r="CN101" s="4">
        <v>0.73060000000000003</v>
      </c>
      <c r="CO101" s="4">
        <v>0.92110000000000003</v>
      </c>
      <c r="CP101" s="4">
        <v>0.2873</v>
      </c>
      <c r="CQ101" s="4">
        <v>0.91459999999999997</v>
      </c>
      <c r="CR101" s="4">
        <v>0.12609999999999999</v>
      </c>
      <c r="CS101" s="5">
        <v>0.84819999999999995</v>
      </c>
      <c r="CT101" s="5">
        <v>1.224</v>
      </c>
      <c r="CU101" s="5">
        <v>0.21290000000000001</v>
      </c>
      <c r="CV101" s="5">
        <v>0.80830000000000002</v>
      </c>
      <c r="CW101" s="5">
        <v>4.4999999999999998E-2</v>
      </c>
      <c r="CX101" s="4">
        <v>0.63919999999999999</v>
      </c>
      <c r="CY101" s="4">
        <v>0.70550000000000002</v>
      </c>
      <c r="CZ101" s="4">
        <v>0.41099999999999998</v>
      </c>
      <c r="DA101" s="4">
        <v>0.96240000000000003</v>
      </c>
      <c r="DB101" s="4">
        <v>0.21970000000000001</v>
      </c>
      <c r="DC101" s="5">
        <v>0.65380000000000005</v>
      </c>
      <c r="DD101" s="5">
        <v>0.73829999999999996</v>
      </c>
      <c r="DE101" s="5">
        <v>0.38550000000000001</v>
      </c>
      <c r="DF101" s="5">
        <v>0.95499999999999996</v>
      </c>
      <c r="DG101" s="5">
        <v>0.26029999999999998</v>
      </c>
      <c r="DH101" s="4">
        <v>0.68030000000000002</v>
      </c>
      <c r="DI101" s="4">
        <v>0.79959999999999998</v>
      </c>
      <c r="DJ101" s="4">
        <v>0.34770000000000001</v>
      </c>
      <c r="DK101" s="4">
        <v>0.94179999999999997</v>
      </c>
      <c r="DL101" s="4">
        <v>0.18709999999999999</v>
      </c>
      <c r="DM101" s="5">
        <v>0.73129999999999995</v>
      </c>
      <c r="DN101" s="5">
        <v>0.92259999999999998</v>
      </c>
      <c r="DO101" s="5">
        <v>0.28470000000000001</v>
      </c>
      <c r="DP101" s="5">
        <v>0.91490000000000005</v>
      </c>
      <c r="DQ101" s="5">
        <v>0.1608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0.70488750000000022</v>
      </c>
      <c r="EW101" s="4">
        <f t="shared" si="7"/>
        <v>0.86368333333333325</v>
      </c>
      <c r="EX101" s="4">
        <f t="shared" si="8"/>
        <v>0.33200833333333329</v>
      </c>
      <c r="EY101" s="4">
        <f t="shared" si="9"/>
        <v>0.92125833333333296</v>
      </c>
      <c r="EZ101" s="4">
        <f t="shared" si="10"/>
        <v>0.21605416666666666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k=20, r=0.1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k=20, r=0.1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k=20, r=0.1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k=5, r=0.1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k=20, r=0.9</v>
      </c>
    </row>
    <row r="102" spans="1:16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0.6573</v>
      </c>
      <c r="H102" s="5">
        <v>0.74370000000000003</v>
      </c>
      <c r="I102" s="5">
        <v>0.37759999999999999</v>
      </c>
      <c r="J102" s="5">
        <v>0.95550000000000002</v>
      </c>
      <c r="K102" s="5">
        <v>0.46970000000000001</v>
      </c>
      <c r="L102" s="4">
        <v>0.67300000000000004</v>
      </c>
      <c r="M102" s="4">
        <v>0.7772</v>
      </c>
      <c r="N102" s="4">
        <v>0.35770000000000002</v>
      </c>
      <c r="O102" s="4">
        <v>0.94169999999999998</v>
      </c>
      <c r="P102" s="4">
        <v>0.3347</v>
      </c>
      <c r="Q102" s="5">
        <v>0.70730000000000004</v>
      </c>
      <c r="R102" s="5">
        <v>0.85980000000000001</v>
      </c>
      <c r="S102" s="5">
        <v>0.3054</v>
      </c>
      <c r="T102" s="5">
        <v>0.91469999999999996</v>
      </c>
      <c r="U102" s="5">
        <v>0.19409999999999999</v>
      </c>
      <c r="V102" s="4">
        <v>0.82530000000000003</v>
      </c>
      <c r="W102" s="4">
        <v>1.1641999999999999</v>
      </c>
      <c r="X102" s="4">
        <v>0.22109999999999999</v>
      </c>
      <c r="Y102" s="4">
        <v>0.80930000000000002</v>
      </c>
      <c r="Z102" s="4">
        <v>9.1999999999999998E-2</v>
      </c>
      <c r="AA102" s="14">
        <v>0.64459999999999995</v>
      </c>
      <c r="AB102" s="14">
        <v>0.71379999999999999</v>
      </c>
      <c r="AC102" s="14">
        <v>0.39710000000000001</v>
      </c>
      <c r="AD102" s="14">
        <v>0.96309999999999996</v>
      </c>
      <c r="AE102" s="14">
        <v>0.2394</v>
      </c>
      <c r="AF102" s="4">
        <v>0.65659999999999996</v>
      </c>
      <c r="AG102" s="4">
        <v>0.73950000000000005</v>
      </c>
      <c r="AH102" s="4">
        <v>0.38400000000000001</v>
      </c>
      <c r="AI102" s="4">
        <v>0.95489999999999997</v>
      </c>
      <c r="AJ102" s="4">
        <v>0.32050000000000001</v>
      </c>
      <c r="AK102" s="14">
        <v>0.67359999999999998</v>
      </c>
      <c r="AL102" s="14">
        <v>0.77990000000000004</v>
      </c>
      <c r="AM102" s="14">
        <v>0.35289999999999999</v>
      </c>
      <c r="AN102" s="14">
        <v>0.94199999999999995</v>
      </c>
      <c r="AO102" s="14">
        <v>0.30609999999999998</v>
      </c>
      <c r="AP102" s="4">
        <v>0.70789999999999997</v>
      </c>
      <c r="AQ102" s="4">
        <v>0.86070000000000002</v>
      </c>
      <c r="AR102" s="4">
        <v>0.3075</v>
      </c>
      <c r="AS102" s="4">
        <v>0.91459999999999997</v>
      </c>
      <c r="AT102" s="4">
        <v>0.20549999999999999</v>
      </c>
      <c r="AU102" s="14">
        <v>0.82609999999999995</v>
      </c>
      <c r="AV102" s="14">
        <v>1.1648000000000001</v>
      </c>
      <c r="AW102" s="14">
        <v>0.2165</v>
      </c>
      <c r="AX102" s="14">
        <v>0.80810000000000004</v>
      </c>
      <c r="AY102" s="14">
        <v>5.8400000000000001E-2</v>
      </c>
      <c r="AZ102" s="4">
        <v>0.64600000000000002</v>
      </c>
      <c r="BA102" s="4">
        <v>0.7167</v>
      </c>
      <c r="BB102" s="4">
        <v>0.38179999999999997</v>
      </c>
      <c r="BC102" s="4">
        <v>0.96289999999999998</v>
      </c>
      <c r="BD102" s="4">
        <v>0.21210000000000001</v>
      </c>
      <c r="BE102" s="5">
        <v>0.65739999999999998</v>
      </c>
      <c r="BF102" s="5">
        <v>0.7429</v>
      </c>
      <c r="BG102" s="5">
        <v>0.37940000000000002</v>
      </c>
      <c r="BH102" s="5">
        <v>0.95569999999999999</v>
      </c>
      <c r="BI102" s="5">
        <v>0.31180000000000002</v>
      </c>
      <c r="BJ102" s="4">
        <v>0.67510000000000003</v>
      </c>
      <c r="BK102" s="4">
        <v>0.78290000000000004</v>
      </c>
      <c r="BL102" s="4">
        <v>0.35210000000000002</v>
      </c>
      <c r="BM102" s="4">
        <v>0.94230000000000003</v>
      </c>
      <c r="BN102" s="4">
        <v>0.27979999999999999</v>
      </c>
      <c r="BO102" s="5">
        <v>0.70850000000000002</v>
      </c>
      <c r="BP102" s="5">
        <v>0.86470000000000002</v>
      </c>
      <c r="BQ102" s="5">
        <v>0.30649999999999999</v>
      </c>
      <c r="BR102" s="5">
        <v>0.91439999999999999</v>
      </c>
      <c r="BS102" s="5">
        <v>0.17069999999999999</v>
      </c>
      <c r="BT102" s="4">
        <v>0.82579999999999998</v>
      </c>
      <c r="BU102" s="4">
        <v>1.1669</v>
      </c>
      <c r="BV102" s="4">
        <v>0.22209999999999999</v>
      </c>
      <c r="BW102" s="4">
        <v>0.80820000000000003</v>
      </c>
      <c r="BX102" s="4">
        <v>6.1199999999999997E-2</v>
      </c>
      <c r="BY102" s="5">
        <v>0.64300000000000002</v>
      </c>
      <c r="BZ102" s="5">
        <v>0.71109999999999995</v>
      </c>
      <c r="CA102" s="5">
        <v>0.39989999999999998</v>
      </c>
      <c r="CB102" s="5">
        <v>0.96299999999999997</v>
      </c>
      <c r="CC102" s="5">
        <v>0.16209999999999999</v>
      </c>
      <c r="CD102" s="4">
        <v>0.65659999999999996</v>
      </c>
      <c r="CE102" s="4">
        <v>0.74180000000000001</v>
      </c>
      <c r="CF102" s="4">
        <v>0.38009999999999999</v>
      </c>
      <c r="CG102" s="4">
        <v>0.95530000000000004</v>
      </c>
      <c r="CH102" s="4">
        <v>0.2203</v>
      </c>
      <c r="CI102" s="5">
        <v>0.6744</v>
      </c>
      <c r="CJ102" s="5">
        <v>0.78139999999999998</v>
      </c>
      <c r="CK102" s="5">
        <v>0.35220000000000001</v>
      </c>
      <c r="CL102" s="5">
        <v>0.94259999999999999</v>
      </c>
      <c r="CM102" s="5">
        <v>0.20799999999999999</v>
      </c>
      <c r="CN102" s="4">
        <v>0.7077</v>
      </c>
      <c r="CO102" s="4">
        <v>0.8619</v>
      </c>
      <c r="CP102" s="4">
        <v>0.30869999999999997</v>
      </c>
      <c r="CQ102" s="4">
        <v>0.91459999999999997</v>
      </c>
      <c r="CR102" s="4">
        <v>0.12280000000000001</v>
      </c>
      <c r="CS102" s="5">
        <v>0.82569999999999999</v>
      </c>
      <c r="CT102" s="5">
        <v>1.1661999999999999</v>
      </c>
      <c r="CU102" s="5">
        <v>0.22090000000000001</v>
      </c>
      <c r="CV102" s="5">
        <v>0.80830000000000002</v>
      </c>
      <c r="CW102" s="5">
        <v>4.6899999999999997E-2</v>
      </c>
      <c r="CX102" s="4">
        <v>0.64539999999999997</v>
      </c>
      <c r="CY102" s="4">
        <v>0.7157</v>
      </c>
      <c r="CZ102" s="4">
        <v>0.39529999999999998</v>
      </c>
      <c r="DA102" s="4">
        <v>0.96240000000000003</v>
      </c>
      <c r="DB102" s="4">
        <v>0.20619999999999999</v>
      </c>
      <c r="DC102" s="5">
        <v>0.65569999999999995</v>
      </c>
      <c r="DD102" s="5">
        <v>0.73850000000000005</v>
      </c>
      <c r="DE102" s="5">
        <v>0.38040000000000002</v>
      </c>
      <c r="DF102" s="5">
        <v>0.95499999999999996</v>
      </c>
      <c r="DG102" s="5">
        <v>0.253</v>
      </c>
      <c r="DH102" s="4">
        <v>0.67390000000000005</v>
      </c>
      <c r="DI102" s="4">
        <v>0.78010000000000002</v>
      </c>
      <c r="DJ102" s="4">
        <v>0.35580000000000001</v>
      </c>
      <c r="DK102" s="4">
        <v>0.94179999999999997</v>
      </c>
      <c r="DL102" s="4">
        <v>0.18149999999999999</v>
      </c>
      <c r="DM102" s="5">
        <v>0.70830000000000004</v>
      </c>
      <c r="DN102" s="5">
        <v>0.86319999999999997</v>
      </c>
      <c r="DO102" s="5">
        <v>0.30659999999999998</v>
      </c>
      <c r="DP102" s="5">
        <v>0.91490000000000005</v>
      </c>
      <c r="DQ102" s="5">
        <v>0.15840000000000001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0.69663750000000002</v>
      </c>
      <c r="EW102" s="4">
        <f t="shared" si="7"/>
        <v>0.83955833333333307</v>
      </c>
      <c r="EX102" s="4">
        <f t="shared" si="8"/>
        <v>0.33480416666666662</v>
      </c>
      <c r="EY102" s="4">
        <f t="shared" si="9"/>
        <v>0.92123333333333302</v>
      </c>
      <c r="EZ102" s="4">
        <f t="shared" si="10"/>
        <v>0.21014583333333328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k=20, r=0.1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k=20, r=0.1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k=20, r=0.1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k=5, r=0.1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k=20, r=0.9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>
        <v>0.64249999999999996</v>
      </c>
      <c r="BA103" s="4">
        <v>0.71050000000000002</v>
      </c>
      <c r="BB103" s="4">
        <v>0.38829999999999998</v>
      </c>
      <c r="BC103" s="4">
        <v>0.96279999999999999</v>
      </c>
      <c r="BD103" s="4">
        <v>0.2331</v>
      </c>
      <c r="BE103" s="5">
        <v>0.65529999999999999</v>
      </c>
      <c r="BF103" s="5">
        <v>0.73980000000000001</v>
      </c>
      <c r="BG103" s="5">
        <v>0.38519999999999999</v>
      </c>
      <c r="BH103" s="5">
        <v>0.95550000000000002</v>
      </c>
      <c r="BI103" s="5">
        <v>0.34320000000000001</v>
      </c>
      <c r="BJ103" s="4">
        <v>0.67589999999999995</v>
      </c>
      <c r="BK103" s="4">
        <v>0.78620000000000001</v>
      </c>
      <c r="BL103" s="4">
        <v>0.35160000000000002</v>
      </c>
      <c r="BM103" s="4">
        <v>0.94169999999999998</v>
      </c>
      <c r="BN103" s="4">
        <v>0.28839999999999999</v>
      </c>
      <c r="BO103" s="5">
        <v>0.71440000000000003</v>
      </c>
      <c r="BP103" s="5">
        <v>0.87970000000000004</v>
      </c>
      <c r="BQ103" s="5">
        <v>0.30109999999999998</v>
      </c>
      <c r="BR103" s="5">
        <v>0.91</v>
      </c>
      <c r="BS103" s="5">
        <v>0.1643</v>
      </c>
      <c r="BT103" s="4">
        <v>0.81589999999999996</v>
      </c>
      <c r="BU103" s="4">
        <v>1.1358999999999999</v>
      </c>
      <c r="BV103" s="4">
        <v>0.22090000000000001</v>
      </c>
      <c r="BW103" s="4">
        <v>0.68020000000000003</v>
      </c>
      <c r="BX103" s="4">
        <v>5.2299999999999999E-2</v>
      </c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>
        <v>0.65359999999999996</v>
      </c>
      <c r="DD103" s="5">
        <v>0.73529999999999995</v>
      </c>
      <c r="DE103" s="5">
        <v>0.38490000000000002</v>
      </c>
      <c r="DF103" s="5">
        <v>0.95489999999999997</v>
      </c>
      <c r="DG103" s="5">
        <v>0.25929999999999997</v>
      </c>
      <c r="DH103" s="4"/>
      <c r="DI103" s="4"/>
      <c r="DJ103" s="4"/>
      <c r="DK103" s="4"/>
      <c r="DL103" s="4"/>
      <c r="DM103" s="5">
        <v>0.71419999999999995</v>
      </c>
      <c r="DN103" s="5">
        <v>0.87829999999999997</v>
      </c>
      <c r="DO103" s="5">
        <v>0.30070000000000002</v>
      </c>
      <c r="DP103" s="5">
        <v>0.91049999999999998</v>
      </c>
      <c r="DQ103" s="5">
        <v>0.1522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0.69597142857142857</v>
      </c>
      <c r="EW103" s="4">
        <f t="shared" ref="EW103" si="22">AVERAGEIFS(B103:EU103,metrics.est,"MSE")</f>
        <v>0.83795714285714296</v>
      </c>
      <c r="EX103" s="4">
        <f t="shared" ref="EX103" si="23">AVERAGEIFS(B103:EU103,metrics.est,"R")</f>
        <v>0.33324285714285712</v>
      </c>
      <c r="EY103" s="4">
        <f t="shared" ref="EY103" si="24">AVERAGEIFS(B103:EU103,metrics.est,"Coverage")</f>
        <v>0.90222857142857138</v>
      </c>
      <c r="EZ103" s="4">
        <f t="shared" ref="EZ103" si="25">AVERAGEIFS(B103:EU103,metrics.est,"Time")</f>
        <v>0.21325714285714284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k=15, r=0.1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k=15, r=0.1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k=15, r=0.1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k=15, r=0.1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k=15, r=0.9</v>
      </c>
    </row>
    <row r="104" spans="1:161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4">
        <v>0.66510000000000002</v>
      </c>
      <c r="AB104" s="14">
        <v>0.75590000000000002</v>
      </c>
      <c r="AC104" s="14">
        <v>0.3528</v>
      </c>
      <c r="AD104" s="14">
        <v>0.96299999999999997</v>
      </c>
      <c r="AE104" s="14">
        <v>0.16569999999999999</v>
      </c>
      <c r="AF104" s="4">
        <v>0.67279999999999995</v>
      </c>
      <c r="AG104" s="4">
        <v>0.77249999999999996</v>
      </c>
      <c r="AH104" s="4">
        <v>0.3498</v>
      </c>
      <c r="AI104" s="4">
        <v>0.95469999999999999</v>
      </c>
      <c r="AJ104" s="4">
        <v>0.21029999999999999</v>
      </c>
      <c r="AK104" s="14">
        <v>0.68410000000000004</v>
      </c>
      <c r="AL104" s="14">
        <v>0.79990000000000006</v>
      </c>
      <c r="AM104" s="14">
        <v>0.33379999999999999</v>
      </c>
      <c r="AN104" s="14">
        <v>0.9415</v>
      </c>
      <c r="AO104" s="14">
        <v>0.23180000000000001</v>
      </c>
      <c r="AP104" s="4">
        <v>0.70709999999999995</v>
      </c>
      <c r="AQ104" s="4">
        <v>0.85240000000000005</v>
      </c>
      <c r="AR104" s="4">
        <v>0.30840000000000001</v>
      </c>
      <c r="AS104" s="4">
        <v>0.91020000000000001</v>
      </c>
      <c r="AT104" s="4">
        <v>0.1381</v>
      </c>
      <c r="AU104" s="14">
        <v>0.79410000000000003</v>
      </c>
      <c r="AV104" s="14">
        <v>1.0746</v>
      </c>
      <c r="AW104" s="14">
        <v>0.22559999999999999</v>
      </c>
      <c r="AX104" s="14">
        <v>0.68010000000000004</v>
      </c>
      <c r="AY104" s="14">
        <v>5.0599999999999999E-2</v>
      </c>
      <c r="AZ104" s="4">
        <v>0.66539999999999999</v>
      </c>
      <c r="BA104" s="4">
        <v>0.75529999999999997</v>
      </c>
      <c r="BB104" s="4">
        <v>0.34599999999999997</v>
      </c>
      <c r="BC104" s="4">
        <v>0.96279999999999999</v>
      </c>
      <c r="BD104" s="4">
        <v>0.13919999999999999</v>
      </c>
      <c r="BE104" s="5">
        <v>0.67300000000000004</v>
      </c>
      <c r="BF104" s="5">
        <v>0.77480000000000004</v>
      </c>
      <c r="BG104" s="5">
        <v>0.34610000000000002</v>
      </c>
      <c r="BH104" s="5">
        <v>0.95550000000000002</v>
      </c>
      <c r="BI104" s="5">
        <v>0.23050000000000001</v>
      </c>
      <c r="BJ104" s="4">
        <v>0.68559999999999999</v>
      </c>
      <c r="BK104" s="4">
        <v>0.80249999999999999</v>
      </c>
      <c r="BL104" s="4">
        <v>0.3337</v>
      </c>
      <c r="BM104" s="4">
        <v>0.94169999999999998</v>
      </c>
      <c r="BN104" s="4">
        <v>0.19689999999999999</v>
      </c>
      <c r="BO104" s="5">
        <v>0.70799999999999996</v>
      </c>
      <c r="BP104" s="5">
        <v>0.85660000000000003</v>
      </c>
      <c r="BQ104" s="5">
        <v>0.30809999999999998</v>
      </c>
      <c r="BR104" s="5">
        <v>0.91</v>
      </c>
      <c r="BS104" s="5">
        <v>0.12239999999999999</v>
      </c>
      <c r="BT104" s="4">
        <v>0.79320000000000002</v>
      </c>
      <c r="BU104" s="4">
        <v>1.075</v>
      </c>
      <c r="BV104" s="4">
        <v>0.2306</v>
      </c>
      <c r="BW104" s="4">
        <v>0.68020000000000003</v>
      </c>
      <c r="BX104" s="4">
        <v>4.6300000000000001E-2</v>
      </c>
      <c r="BY104" s="5">
        <v>0.6633</v>
      </c>
      <c r="BZ104" s="5">
        <v>0.75309999999999999</v>
      </c>
      <c r="CA104" s="5">
        <v>0.35870000000000002</v>
      </c>
      <c r="CB104" s="5">
        <v>0.96289999999999998</v>
      </c>
      <c r="CC104" s="5">
        <v>9.8799999999999999E-2</v>
      </c>
      <c r="CD104" s="4">
        <v>0.67290000000000005</v>
      </c>
      <c r="CE104" s="4">
        <v>0.7752</v>
      </c>
      <c r="CF104" s="4">
        <v>0.3468</v>
      </c>
      <c r="CG104" s="4">
        <v>0.95520000000000005</v>
      </c>
      <c r="CH104" s="4">
        <v>0.13519999999999999</v>
      </c>
      <c r="CI104" s="5">
        <v>0.68510000000000004</v>
      </c>
      <c r="CJ104" s="5">
        <v>0.80149999999999999</v>
      </c>
      <c r="CK104" s="5">
        <v>0.33310000000000001</v>
      </c>
      <c r="CL104" s="5">
        <v>0.94199999999999995</v>
      </c>
      <c r="CM104" s="5">
        <v>0.1338</v>
      </c>
      <c r="CN104" s="4">
        <v>0.7077</v>
      </c>
      <c r="CO104" s="4">
        <v>0.85540000000000005</v>
      </c>
      <c r="CP104" s="4">
        <v>0.30940000000000001</v>
      </c>
      <c r="CQ104" s="4">
        <v>0.9103</v>
      </c>
      <c r="CR104" s="4">
        <v>8.5099999999999995E-2</v>
      </c>
      <c r="CS104" s="5">
        <v>0.79369999999999996</v>
      </c>
      <c r="CT104" s="5">
        <v>1.0751999999999999</v>
      </c>
      <c r="CU104" s="5">
        <v>0.22919999999999999</v>
      </c>
      <c r="CV104" s="5">
        <v>0.67959999999999998</v>
      </c>
      <c r="CW104" s="5">
        <v>3.6499999999999998E-2</v>
      </c>
      <c r="CX104" s="4">
        <v>0.66539999999999999</v>
      </c>
      <c r="CY104" s="4">
        <v>0.75770000000000004</v>
      </c>
      <c r="CZ104" s="4">
        <v>0.3513</v>
      </c>
      <c r="DA104" s="4">
        <v>0.96240000000000003</v>
      </c>
      <c r="DB104" s="4">
        <v>0.13589999999999999</v>
      </c>
      <c r="DC104" s="16"/>
      <c r="DD104" s="16"/>
      <c r="DE104" s="16"/>
      <c r="DF104" s="16"/>
      <c r="DG104" s="16"/>
      <c r="DH104" s="4">
        <v>0.68440000000000001</v>
      </c>
      <c r="DI104" s="4">
        <v>0.80020000000000002</v>
      </c>
      <c r="DJ104" s="4">
        <v>0.33660000000000001</v>
      </c>
      <c r="DK104" s="4">
        <v>0.94120000000000004</v>
      </c>
      <c r="DL104" s="4">
        <v>0.1139</v>
      </c>
      <c r="DM104" s="14">
        <v>0.70789999999999997</v>
      </c>
      <c r="DN104" s="14">
        <v>0.85570000000000002</v>
      </c>
      <c r="DO104" s="14">
        <v>0.30830000000000002</v>
      </c>
      <c r="DP104" s="14">
        <v>0.91049999999999998</v>
      </c>
      <c r="DQ104" s="14">
        <v>0.1095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0.7016</v>
      </c>
      <c r="EW104" s="4">
        <f t="shared" si="7"/>
        <v>0.84408333333333341</v>
      </c>
      <c r="EX104" s="4">
        <f t="shared" si="8"/>
        <v>0.31712777777777773</v>
      </c>
      <c r="EY104" s="4">
        <f t="shared" si="9"/>
        <v>0.89798888888888884</v>
      </c>
      <c r="EZ104" s="4">
        <f t="shared" si="10"/>
        <v>0.13225000000000001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k=20, r=0.1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k=20, r=0.1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k=20, r=0.1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k=10, r=0.1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k=20, r=0.9</v>
      </c>
    </row>
    <row r="105" spans="1:16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0.65839999999999999</v>
      </c>
      <c r="H105" s="5">
        <v>0.74509999999999998</v>
      </c>
      <c r="I105" s="5">
        <v>0.37119999999999997</v>
      </c>
      <c r="J105" s="5">
        <v>0.95540000000000003</v>
      </c>
      <c r="K105" s="5">
        <v>0.40749999999999997</v>
      </c>
      <c r="L105" s="4">
        <v>0.67230000000000001</v>
      </c>
      <c r="M105" s="4">
        <v>0.77339999999999998</v>
      </c>
      <c r="N105" s="4">
        <v>0.35759999999999997</v>
      </c>
      <c r="O105" s="4">
        <v>0.94110000000000005</v>
      </c>
      <c r="P105" s="4">
        <v>0.31879999999999997</v>
      </c>
      <c r="Q105" s="5">
        <v>0.70089999999999997</v>
      </c>
      <c r="R105" s="5">
        <v>0.84050000000000002</v>
      </c>
      <c r="S105" s="5">
        <v>0.3125</v>
      </c>
      <c r="T105" s="5">
        <v>0.91</v>
      </c>
      <c r="U105" s="5">
        <v>0.2079</v>
      </c>
      <c r="V105" s="4">
        <v>0.79490000000000005</v>
      </c>
      <c r="W105" s="4">
        <v>1.0792999999999999</v>
      </c>
      <c r="X105" s="4">
        <v>0.23069999999999999</v>
      </c>
      <c r="Y105" s="4">
        <v>0.68110000000000004</v>
      </c>
      <c r="Z105" s="4">
        <v>6.7000000000000004E-2</v>
      </c>
      <c r="AA105" s="14">
        <v>0.64610000000000001</v>
      </c>
      <c r="AB105" s="14">
        <v>0.71679999999999999</v>
      </c>
      <c r="AC105" s="14">
        <v>0.3871</v>
      </c>
      <c r="AD105" s="14">
        <v>0.96299999999999997</v>
      </c>
      <c r="AE105" s="14">
        <v>0.21609999999999999</v>
      </c>
      <c r="AF105" s="4">
        <v>0.65749999999999997</v>
      </c>
      <c r="AG105" s="4">
        <v>0.74029999999999996</v>
      </c>
      <c r="AH105" s="4">
        <v>0.37630000000000002</v>
      </c>
      <c r="AI105" s="4">
        <v>0.95469999999999999</v>
      </c>
      <c r="AJ105" s="4">
        <v>0.28189999999999998</v>
      </c>
      <c r="AK105" s="14">
        <v>0.67300000000000004</v>
      </c>
      <c r="AL105" s="14">
        <v>0.77639999999999998</v>
      </c>
      <c r="AM105" s="14">
        <v>0.35149999999999998</v>
      </c>
      <c r="AN105" s="14">
        <v>0.9415</v>
      </c>
      <c r="AO105" s="14">
        <v>0.28010000000000002</v>
      </c>
      <c r="AP105" s="4">
        <v>0.70150000000000001</v>
      </c>
      <c r="AQ105" s="4">
        <v>0.84109999999999996</v>
      </c>
      <c r="AR105" s="4">
        <v>0.31530000000000002</v>
      </c>
      <c r="AS105" s="4">
        <v>0.91020000000000001</v>
      </c>
      <c r="AT105" s="4">
        <v>0.17979999999999999</v>
      </c>
      <c r="AU105" s="14">
        <v>0.79590000000000005</v>
      </c>
      <c r="AV105" s="14">
        <v>1.0795999999999999</v>
      </c>
      <c r="AW105" s="14">
        <v>0.22370000000000001</v>
      </c>
      <c r="AX105" s="14">
        <v>0.68010000000000004</v>
      </c>
      <c r="AY105" s="14">
        <v>0.06</v>
      </c>
      <c r="AZ105" s="4">
        <v>0.64700000000000002</v>
      </c>
      <c r="BA105" s="4">
        <v>0.71850000000000003</v>
      </c>
      <c r="BB105" s="4">
        <v>0.37190000000000001</v>
      </c>
      <c r="BC105" s="4">
        <v>0.96279999999999999</v>
      </c>
      <c r="BD105" s="4">
        <v>0.17460000000000001</v>
      </c>
      <c r="BE105" s="5">
        <v>0.65810000000000002</v>
      </c>
      <c r="BF105" s="5">
        <v>0.74339999999999995</v>
      </c>
      <c r="BG105" s="5">
        <v>0.37269999999999998</v>
      </c>
      <c r="BH105" s="5">
        <v>0.95550000000000002</v>
      </c>
      <c r="BI105" s="5">
        <v>0.27829999999999999</v>
      </c>
      <c r="BJ105" s="4">
        <v>0.6744</v>
      </c>
      <c r="BK105" s="4">
        <v>0.77900000000000003</v>
      </c>
      <c r="BL105" s="4">
        <v>0.3518</v>
      </c>
      <c r="BM105" s="4">
        <v>0.94169999999999998</v>
      </c>
      <c r="BN105" s="4">
        <v>0.23599999999999999</v>
      </c>
      <c r="BO105" s="5">
        <v>0.70240000000000002</v>
      </c>
      <c r="BP105" s="5">
        <v>0.84509999999999996</v>
      </c>
      <c r="BQ105" s="5">
        <v>0.3135</v>
      </c>
      <c r="BR105" s="5">
        <v>0.91010000000000002</v>
      </c>
      <c r="BS105" s="5">
        <v>0.15540000000000001</v>
      </c>
      <c r="BT105" s="4">
        <v>0.79469999999999996</v>
      </c>
      <c r="BU105" s="4">
        <v>1.0794999999999999</v>
      </c>
      <c r="BV105" s="4">
        <v>0.2286</v>
      </c>
      <c r="BW105" s="4">
        <v>0.68020000000000003</v>
      </c>
      <c r="BX105" s="4">
        <v>4.9399999999999999E-2</v>
      </c>
      <c r="BY105" s="5">
        <v>0.64439999999999997</v>
      </c>
      <c r="BZ105" s="5">
        <v>0.71389999999999998</v>
      </c>
      <c r="CA105" s="5">
        <v>0.39100000000000001</v>
      </c>
      <c r="CB105" s="5">
        <v>0.96289999999999998</v>
      </c>
      <c r="CC105" s="5">
        <v>0.13930000000000001</v>
      </c>
      <c r="CD105" s="4">
        <v>0.65780000000000005</v>
      </c>
      <c r="CE105" s="4">
        <v>0.74329999999999996</v>
      </c>
      <c r="CF105" s="4">
        <v>0.373</v>
      </c>
      <c r="CG105" s="4">
        <v>0.95520000000000005</v>
      </c>
      <c r="CH105" s="4">
        <v>0.18809999999999999</v>
      </c>
      <c r="CI105" s="5">
        <v>0.67379999999999995</v>
      </c>
      <c r="CJ105" s="5">
        <v>0.77780000000000005</v>
      </c>
      <c r="CK105" s="5">
        <v>0.35120000000000001</v>
      </c>
      <c r="CL105" s="5">
        <v>0.94199999999999995</v>
      </c>
      <c r="CM105" s="5">
        <v>0.17879999999999999</v>
      </c>
      <c r="CN105" s="4">
        <v>0.7016</v>
      </c>
      <c r="CO105" s="4">
        <v>0.84330000000000005</v>
      </c>
      <c r="CP105" s="4">
        <v>0.31630000000000003</v>
      </c>
      <c r="CQ105" s="4">
        <v>0.9103</v>
      </c>
      <c r="CR105" s="4">
        <v>0.1077</v>
      </c>
      <c r="CS105" s="5">
        <v>0.79530000000000001</v>
      </c>
      <c r="CT105" s="5">
        <v>1.0797000000000001</v>
      </c>
      <c r="CU105" s="5">
        <v>0.2276</v>
      </c>
      <c r="CV105" s="5">
        <v>0.67959999999999998</v>
      </c>
      <c r="CW105" s="5">
        <v>4.0599999999999997E-2</v>
      </c>
      <c r="CX105" s="4">
        <v>0.64680000000000004</v>
      </c>
      <c r="CY105" s="4">
        <v>0.71860000000000002</v>
      </c>
      <c r="CZ105" s="4">
        <v>0.38379999999999997</v>
      </c>
      <c r="DA105" s="4">
        <v>0.96240000000000003</v>
      </c>
      <c r="DB105" s="4">
        <v>0.19769999999999999</v>
      </c>
      <c r="DC105" s="16"/>
      <c r="DD105" s="16"/>
      <c r="DE105" s="16"/>
      <c r="DF105" s="16"/>
      <c r="DG105" s="16"/>
      <c r="DH105" s="4">
        <v>0.67320000000000002</v>
      </c>
      <c r="DI105" s="4">
        <v>0.77639999999999998</v>
      </c>
      <c r="DJ105" s="4">
        <v>0.35499999999999998</v>
      </c>
      <c r="DK105" s="4">
        <v>0.94120000000000004</v>
      </c>
      <c r="DL105" s="4">
        <v>0.1565</v>
      </c>
      <c r="DM105" s="14">
        <v>0.70209999999999995</v>
      </c>
      <c r="DN105" s="14">
        <v>0.84389999999999998</v>
      </c>
      <c r="DO105" s="14">
        <v>0.31519999999999998</v>
      </c>
      <c r="DP105" s="14">
        <v>0.91049999999999998</v>
      </c>
      <c r="DQ105" s="14">
        <v>0.1406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0.67320000000000002</v>
      </c>
      <c r="EH105" s="5">
        <v>0.77680000000000005</v>
      </c>
      <c r="EI105" s="5">
        <v>0.3533</v>
      </c>
      <c r="EJ105" s="5">
        <v>0.94140000000000001</v>
      </c>
      <c r="EK105" s="5">
        <v>0.2087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0.69130000000000003</v>
      </c>
      <c r="EW105" s="4">
        <f t="shared" si="7"/>
        <v>0.82279166666666648</v>
      </c>
      <c r="EX105" s="4">
        <f t="shared" si="8"/>
        <v>0.33311249999999998</v>
      </c>
      <c r="EY105" s="4">
        <f t="shared" si="9"/>
        <v>0.89821249999999975</v>
      </c>
      <c r="EZ105" s="4">
        <f t="shared" si="10"/>
        <v>0.18734166666666666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k=20, r=0.1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k=20, r=0.1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r=0.1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k=5, r=0.1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k=20, r=0.9</v>
      </c>
    </row>
    <row r="106" spans="1:16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0.68420000000000003</v>
      </c>
      <c r="H106" s="5">
        <v>0.79900000000000004</v>
      </c>
      <c r="I106" s="5">
        <v>0.34179999999999999</v>
      </c>
      <c r="J106" s="5">
        <v>0.94610000000000005</v>
      </c>
      <c r="K106" s="5">
        <v>0.33279999999999998</v>
      </c>
      <c r="L106" s="4">
        <v>0.70389999999999997</v>
      </c>
      <c r="M106" s="4">
        <v>0.8417</v>
      </c>
      <c r="N106" s="4">
        <v>0.3271</v>
      </c>
      <c r="O106" s="4">
        <v>0.92869999999999997</v>
      </c>
      <c r="P106" s="4">
        <v>0.26669999999999999</v>
      </c>
      <c r="Q106" s="5">
        <v>0.7389</v>
      </c>
      <c r="R106" s="5">
        <v>0.9284</v>
      </c>
      <c r="S106" s="5">
        <v>0.27450000000000002</v>
      </c>
      <c r="T106" s="5">
        <v>0.88919999999999999</v>
      </c>
      <c r="U106" s="5">
        <v>0.16200000000000001</v>
      </c>
      <c r="V106" s="4">
        <v>0.83069999999999999</v>
      </c>
      <c r="W106" s="4">
        <v>1.1729000000000001</v>
      </c>
      <c r="X106" s="4">
        <v>0.19969999999999999</v>
      </c>
      <c r="Y106" s="4">
        <v>0.60619999999999996</v>
      </c>
      <c r="Z106" s="4">
        <v>5.8200000000000002E-2</v>
      </c>
      <c r="AA106" s="14">
        <v>0.67120000000000002</v>
      </c>
      <c r="AB106" s="14">
        <v>0.76829999999999998</v>
      </c>
      <c r="AC106" s="14">
        <v>0.35909999999999997</v>
      </c>
      <c r="AD106" s="14">
        <v>0.95620000000000005</v>
      </c>
      <c r="AE106" s="14">
        <v>0.16769999999999999</v>
      </c>
      <c r="AF106" s="4">
        <v>0.68379999999999996</v>
      </c>
      <c r="AG106" s="4">
        <v>0.79669999999999996</v>
      </c>
      <c r="AH106" s="4">
        <v>0.34379999999999999</v>
      </c>
      <c r="AI106" s="4">
        <v>0.9456</v>
      </c>
      <c r="AJ106" s="4">
        <v>0.2293</v>
      </c>
      <c r="AK106" s="14">
        <v>0.70389999999999997</v>
      </c>
      <c r="AL106" s="14">
        <v>0.84340000000000004</v>
      </c>
      <c r="AM106" s="14">
        <v>0.32029999999999997</v>
      </c>
      <c r="AN106" s="14">
        <v>0.92879999999999996</v>
      </c>
      <c r="AO106" s="14">
        <v>0.2253</v>
      </c>
      <c r="AP106" s="4">
        <v>0.73880000000000001</v>
      </c>
      <c r="AQ106" s="4">
        <v>0.92810000000000004</v>
      </c>
      <c r="AR106" s="4">
        <v>0.27960000000000002</v>
      </c>
      <c r="AS106" s="4">
        <v>0.88880000000000003</v>
      </c>
      <c r="AT106" s="4">
        <v>0.15210000000000001</v>
      </c>
      <c r="AU106" s="14">
        <v>0.83220000000000005</v>
      </c>
      <c r="AV106" s="14">
        <v>1.1775</v>
      </c>
      <c r="AW106" s="14">
        <v>0.19409999999999999</v>
      </c>
      <c r="AX106" s="14">
        <v>0.60170000000000001</v>
      </c>
      <c r="AY106" s="14">
        <v>5.3100000000000001E-2</v>
      </c>
      <c r="AZ106" s="4">
        <v>0.67159999999999997</v>
      </c>
      <c r="BA106" s="4">
        <v>0.76780000000000004</v>
      </c>
      <c r="BB106" s="4">
        <v>0.35210000000000002</v>
      </c>
      <c r="BC106" s="4">
        <v>0.95530000000000004</v>
      </c>
      <c r="BD106" s="4">
        <v>0.14069999999999999</v>
      </c>
      <c r="BE106" s="5">
        <v>0.68330000000000002</v>
      </c>
      <c r="BF106" s="5">
        <v>0.79790000000000005</v>
      </c>
      <c r="BG106" s="5">
        <v>0.34279999999999999</v>
      </c>
      <c r="BH106" s="5">
        <v>0.94640000000000002</v>
      </c>
      <c r="BI106" s="5">
        <v>0.20730000000000001</v>
      </c>
      <c r="BJ106" s="4">
        <v>0.70569999999999999</v>
      </c>
      <c r="BK106" s="4">
        <v>0.8468</v>
      </c>
      <c r="BL106" s="4">
        <v>0.31890000000000002</v>
      </c>
      <c r="BM106" s="4">
        <v>0.92889999999999995</v>
      </c>
      <c r="BN106" s="4">
        <v>0.21260000000000001</v>
      </c>
      <c r="BO106" s="5">
        <v>0.7399</v>
      </c>
      <c r="BP106" s="5">
        <v>0.93149999999999999</v>
      </c>
      <c r="BQ106" s="5">
        <v>0.28170000000000001</v>
      </c>
      <c r="BR106" s="5">
        <v>0.88929999999999998</v>
      </c>
      <c r="BS106" s="5">
        <v>0.1201</v>
      </c>
      <c r="BT106" s="4">
        <v>0.83299999999999996</v>
      </c>
      <c r="BU106" s="4">
        <v>1.1812</v>
      </c>
      <c r="BV106" s="4">
        <v>0.1966</v>
      </c>
      <c r="BW106" s="4">
        <v>0.60329999999999995</v>
      </c>
      <c r="BX106" s="4">
        <v>4.7300000000000002E-2</v>
      </c>
      <c r="BY106" s="5">
        <v>0.66890000000000005</v>
      </c>
      <c r="BZ106" s="5">
        <v>0.76390000000000002</v>
      </c>
      <c r="CA106" s="5">
        <v>0.36559999999999998</v>
      </c>
      <c r="CB106" s="5">
        <v>0.95550000000000002</v>
      </c>
      <c r="CC106" s="5">
        <v>9.7299999999999998E-2</v>
      </c>
      <c r="CD106" s="4">
        <v>0.68330000000000002</v>
      </c>
      <c r="CE106" s="4">
        <v>0.79810000000000003</v>
      </c>
      <c r="CF106" s="4">
        <v>0.34329999999999999</v>
      </c>
      <c r="CG106" s="4">
        <v>0.94599999999999995</v>
      </c>
      <c r="CH106" s="4">
        <v>0.1321</v>
      </c>
      <c r="CI106" s="5">
        <v>0.70450000000000002</v>
      </c>
      <c r="CJ106" s="5">
        <v>0.84460000000000002</v>
      </c>
      <c r="CK106" s="5">
        <v>0.32169999999999999</v>
      </c>
      <c r="CL106" s="5">
        <v>0.92920000000000003</v>
      </c>
      <c r="CM106" s="5">
        <v>0.12609999999999999</v>
      </c>
      <c r="CN106" s="4">
        <v>0.73960000000000004</v>
      </c>
      <c r="CO106" s="4">
        <v>0.9304</v>
      </c>
      <c r="CP106" s="4">
        <v>0.2797</v>
      </c>
      <c r="CQ106" s="4">
        <v>0.88939999999999997</v>
      </c>
      <c r="CR106" s="4">
        <v>8.3699999999999997E-2</v>
      </c>
      <c r="CS106" s="5">
        <v>0.83220000000000005</v>
      </c>
      <c r="CT106" s="5">
        <v>1.1769000000000001</v>
      </c>
      <c r="CU106" s="5">
        <v>0.19869999999999999</v>
      </c>
      <c r="CV106" s="5">
        <v>0.60429999999999995</v>
      </c>
      <c r="CW106" s="5">
        <v>3.78E-2</v>
      </c>
      <c r="CX106" s="4">
        <v>0.67130000000000001</v>
      </c>
      <c r="CY106" s="4">
        <v>0.76949999999999996</v>
      </c>
      <c r="CZ106" s="4">
        <v>0.35599999999999998</v>
      </c>
      <c r="DA106" s="4">
        <v>0.95520000000000005</v>
      </c>
      <c r="DB106" s="4">
        <v>0.16370000000000001</v>
      </c>
      <c r="DC106" s="16"/>
      <c r="DD106" s="16"/>
      <c r="DE106" s="16"/>
      <c r="DF106" s="16"/>
      <c r="DG106" s="16"/>
      <c r="DH106" s="4">
        <v>0.70420000000000005</v>
      </c>
      <c r="DI106" s="4">
        <v>0.84430000000000005</v>
      </c>
      <c r="DJ106" s="4">
        <v>0.32229999999999998</v>
      </c>
      <c r="DK106" s="4">
        <v>0.92849999999999999</v>
      </c>
      <c r="DL106" s="4">
        <v>0.1147</v>
      </c>
      <c r="DM106" s="14">
        <v>0.73950000000000005</v>
      </c>
      <c r="DN106" s="14">
        <v>0.93</v>
      </c>
      <c r="DO106" s="14">
        <v>0.28070000000000001</v>
      </c>
      <c r="DP106" s="14">
        <v>0.88959999999999995</v>
      </c>
      <c r="DQ106" s="14">
        <v>0.109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0.72326956521739139</v>
      </c>
      <c r="EW106" s="4">
        <f t="shared" si="7"/>
        <v>0.89583913043478258</v>
      </c>
      <c r="EX106" s="4">
        <f t="shared" si="8"/>
        <v>0.30169130434782609</v>
      </c>
      <c r="EY106" s="4">
        <f t="shared" si="9"/>
        <v>0.8725739130434782</v>
      </c>
      <c r="EZ106" s="4">
        <f t="shared" si="10"/>
        <v>0.14725652173913042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k=20, r=0.1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k=20, r=0.1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k=20, r=0.1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k=5, r=0.1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k=20, r=0.9</v>
      </c>
    </row>
    <row r="107" spans="1:16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0.66520000000000001</v>
      </c>
      <c r="H107" s="5">
        <v>0.76</v>
      </c>
      <c r="I107" s="5">
        <v>0.36880000000000002</v>
      </c>
      <c r="J107" s="5">
        <v>0.94610000000000005</v>
      </c>
      <c r="K107" s="5">
        <v>0.40960000000000002</v>
      </c>
      <c r="L107" s="4">
        <v>0.6895</v>
      </c>
      <c r="M107" s="4">
        <v>0.81230000000000002</v>
      </c>
      <c r="N107" s="4">
        <v>0.34789999999999999</v>
      </c>
      <c r="O107" s="4">
        <v>0.92869999999999997</v>
      </c>
      <c r="P107" s="4">
        <v>0.28039999999999998</v>
      </c>
      <c r="Q107" s="5">
        <v>0.73180000000000001</v>
      </c>
      <c r="R107" s="5">
        <v>0.91339999999999999</v>
      </c>
      <c r="S107" s="5">
        <v>0.28489999999999999</v>
      </c>
      <c r="T107" s="5">
        <v>0.88919999999999999</v>
      </c>
      <c r="U107" s="5">
        <v>0.19980000000000001</v>
      </c>
      <c r="V107" s="4">
        <v>0.83169999999999999</v>
      </c>
      <c r="W107" s="4">
        <v>1.1753</v>
      </c>
      <c r="X107" s="4">
        <v>0.1993</v>
      </c>
      <c r="Y107" s="4">
        <v>0.60619999999999996</v>
      </c>
      <c r="Z107" s="4">
        <v>7.51E-2</v>
      </c>
      <c r="AA107" s="14">
        <v>0.64790000000000003</v>
      </c>
      <c r="AB107" s="14">
        <v>0.7218</v>
      </c>
      <c r="AC107" s="14">
        <v>0.39510000000000001</v>
      </c>
      <c r="AD107" s="14">
        <v>0.95620000000000005</v>
      </c>
      <c r="AE107" s="14">
        <v>0.21190000000000001</v>
      </c>
      <c r="AF107" s="4">
        <v>0.66469999999999996</v>
      </c>
      <c r="AG107" s="4">
        <v>0.75839999999999996</v>
      </c>
      <c r="AH107" s="4">
        <v>0.37269999999999998</v>
      </c>
      <c r="AI107" s="4">
        <v>0.9456</v>
      </c>
      <c r="AJ107" s="4">
        <v>0.30449999999999999</v>
      </c>
      <c r="AK107" s="14">
        <v>0.68989999999999996</v>
      </c>
      <c r="AL107" s="14">
        <v>0.81489999999999996</v>
      </c>
      <c r="AM107" s="14">
        <v>0.33960000000000001</v>
      </c>
      <c r="AN107" s="14">
        <v>0.92879999999999996</v>
      </c>
      <c r="AO107" s="14">
        <v>0.28560000000000002</v>
      </c>
      <c r="AP107" s="4">
        <v>0.73150000000000004</v>
      </c>
      <c r="AQ107" s="4">
        <v>0.91320000000000001</v>
      </c>
      <c r="AR107" s="4">
        <v>0.28999999999999998</v>
      </c>
      <c r="AS107" s="4">
        <v>0.88880000000000003</v>
      </c>
      <c r="AT107" s="4">
        <v>0.1774</v>
      </c>
      <c r="AU107" s="14">
        <v>0.83320000000000005</v>
      </c>
      <c r="AV107" s="14">
        <v>1.1791</v>
      </c>
      <c r="AW107" s="14">
        <v>0.19359999999999999</v>
      </c>
      <c r="AX107" s="14">
        <v>0.60170000000000001</v>
      </c>
      <c r="AY107" s="14">
        <v>6.8400000000000002E-2</v>
      </c>
      <c r="AZ107" s="4">
        <v>0.64870000000000005</v>
      </c>
      <c r="BA107" s="4">
        <v>0.7228</v>
      </c>
      <c r="BB107" s="4">
        <v>0.38030000000000003</v>
      </c>
      <c r="BC107" s="4">
        <v>0.95530000000000004</v>
      </c>
      <c r="BD107" s="4">
        <v>0.1958</v>
      </c>
      <c r="BE107" s="5">
        <v>0.66459999999999997</v>
      </c>
      <c r="BF107" s="5">
        <v>0.75980000000000003</v>
      </c>
      <c r="BG107" s="5">
        <v>0.37</v>
      </c>
      <c r="BH107" s="5">
        <v>0.94640000000000002</v>
      </c>
      <c r="BI107" s="5">
        <v>0.26150000000000001</v>
      </c>
      <c r="BJ107" s="4">
        <v>0.69159999999999999</v>
      </c>
      <c r="BK107" s="4">
        <v>0.81810000000000005</v>
      </c>
      <c r="BL107" s="4">
        <v>0.33879999999999999</v>
      </c>
      <c r="BM107" s="4">
        <v>0.92889999999999995</v>
      </c>
      <c r="BN107" s="4">
        <v>0.26590000000000003</v>
      </c>
      <c r="BO107" s="5">
        <v>0.73270000000000002</v>
      </c>
      <c r="BP107" s="5">
        <v>0.91669999999999996</v>
      </c>
      <c r="BQ107" s="5">
        <v>0.29139999999999999</v>
      </c>
      <c r="BR107" s="5">
        <v>0.88929999999999998</v>
      </c>
      <c r="BS107" s="5">
        <v>0.17150000000000001</v>
      </c>
      <c r="BT107" s="4">
        <v>0.83360000000000001</v>
      </c>
      <c r="BU107" s="4">
        <v>1.1823999999999999</v>
      </c>
      <c r="BV107" s="4">
        <v>0.19589999999999999</v>
      </c>
      <c r="BW107" s="4">
        <v>0.60329999999999995</v>
      </c>
      <c r="BX107" s="4">
        <v>5.21E-2</v>
      </c>
      <c r="BY107" s="5">
        <v>0.64539999999999997</v>
      </c>
      <c r="BZ107" s="5">
        <v>0.71740000000000004</v>
      </c>
      <c r="CA107" s="5">
        <v>0.4002</v>
      </c>
      <c r="CB107" s="5">
        <v>0.95550000000000002</v>
      </c>
      <c r="CC107" s="5">
        <v>0.13980000000000001</v>
      </c>
      <c r="CD107" s="4">
        <v>0.66449999999999998</v>
      </c>
      <c r="CE107" s="4">
        <v>0.76019999999999999</v>
      </c>
      <c r="CF107" s="4">
        <v>0.3705</v>
      </c>
      <c r="CG107" s="4">
        <v>0.94599999999999995</v>
      </c>
      <c r="CH107" s="4">
        <v>0.18540000000000001</v>
      </c>
      <c r="CI107" s="5">
        <v>0.69059999999999999</v>
      </c>
      <c r="CJ107" s="5">
        <v>0.81610000000000005</v>
      </c>
      <c r="CK107" s="5">
        <v>0.34079999999999999</v>
      </c>
      <c r="CL107" s="5">
        <v>0.92920000000000003</v>
      </c>
      <c r="CM107" s="5">
        <v>0.17610000000000001</v>
      </c>
      <c r="CN107" s="4">
        <v>0.73240000000000005</v>
      </c>
      <c r="CO107" s="4">
        <v>0.91569999999999996</v>
      </c>
      <c r="CP107" s="4">
        <v>0.28899999999999998</v>
      </c>
      <c r="CQ107" s="4">
        <v>0.88939999999999997</v>
      </c>
      <c r="CR107" s="4">
        <v>0.10630000000000001</v>
      </c>
      <c r="CS107" s="5">
        <v>0.83279999999999998</v>
      </c>
      <c r="CT107" s="5">
        <v>1.1779999999999999</v>
      </c>
      <c r="CU107" s="5">
        <v>0.1983</v>
      </c>
      <c r="CV107" s="5">
        <v>0.60429999999999995</v>
      </c>
      <c r="CW107" s="5">
        <v>4.1200000000000001E-2</v>
      </c>
      <c r="CX107" s="4">
        <v>0.64829999999999999</v>
      </c>
      <c r="CY107" s="4">
        <v>0.72370000000000001</v>
      </c>
      <c r="CZ107" s="4">
        <v>0.39150000000000001</v>
      </c>
      <c r="DA107" s="4">
        <v>0.95520000000000005</v>
      </c>
      <c r="DB107" s="4">
        <v>0.2253</v>
      </c>
      <c r="DC107" s="16"/>
      <c r="DD107" s="16"/>
      <c r="DE107" s="16"/>
      <c r="DF107" s="16"/>
      <c r="DG107" s="16"/>
      <c r="DH107" s="4">
        <v>0.69030000000000002</v>
      </c>
      <c r="DI107" s="4">
        <v>0.81559999999999999</v>
      </c>
      <c r="DJ107" s="4">
        <v>0.34150000000000003</v>
      </c>
      <c r="DK107" s="4">
        <v>0.92849999999999999</v>
      </c>
      <c r="DL107" s="4">
        <v>0.15429999999999999</v>
      </c>
      <c r="DM107" s="14">
        <v>0.73250000000000004</v>
      </c>
      <c r="DN107" s="14">
        <v>0.91590000000000005</v>
      </c>
      <c r="DO107" s="14">
        <v>0.28939999999999999</v>
      </c>
      <c r="DP107" s="14">
        <v>0.88959999999999995</v>
      </c>
      <c r="DQ107" s="14">
        <v>0.13780000000000001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0.71047391304347829</v>
      </c>
      <c r="EW107" s="4">
        <f t="shared" si="7"/>
        <v>0.86999565217391295</v>
      </c>
      <c r="EX107" s="4">
        <f t="shared" si="8"/>
        <v>0.320095652173913</v>
      </c>
      <c r="EY107" s="4">
        <f t="shared" si="9"/>
        <v>0.8725739130434782</v>
      </c>
      <c r="EZ107" s="4">
        <f t="shared" si="10"/>
        <v>0.18755652173913046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k=20, r=0.1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k=20, r=0.1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k=20, r=0.1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k=5, r=0.1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k=20, r=0.9</v>
      </c>
    </row>
    <row r="108" spans="1:16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0.67520000000000002</v>
      </c>
      <c r="H108" s="5">
        <v>0.77659999999999996</v>
      </c>
      <c r="I108" s="5">
        <v>0.34620000000000001</v>
      </c>
      <c r="J108" s="5">
        <v>0.91339999999999999</v>
      </c>
      <c r="K108" s="5">
        <v>0.41399999999999998</v>
      </c>
      <c r="L108" s="4">
        <v>0.69779999999999998</v>
      </c>
      <c r="M108" s="4">
        <v>0.82540000000000002</v>
      </c>
      <c r="N108" s="4">
        <v>0.32679999999999998</v>
      </c>
      <c r="O108" s="4">
        <v>0.88649999999999995</v>
      </c>
      <c r="P108" s="4">
        <v>0.28799999999999998</v>
      </c>
      <c r="Q108" s="5">
        <v>0.74260000000000004</v>
      </c>
      <c r="R108" s="5">
        <v>0.93220000000000003</v>
      </c>
      <c r="S108" s="5">
        <v>0.27960000000000002</v>
      </c>
      <c r="T108" s="5">
        <v>0.83499999999999996</v>
      </c>
      <c r="U108" s="5">
        <v>0.1893</v>
      </c>
      <c r="V108" s="4">
        <v>0.84799999999999998</v>
      </c>
      <c r="W108" s="4">
        <v>1.2103999999999999</v>
      </c>
      <c r="X108" s="4">
        <v>0.1991</v>
      </c>
      <c r="Y108" s="4">
        <v>0.57779999999999998</v>
      </c>
      <c r="Z108" s="4">
        <v>8.14E-2</v>
      </c>
      <c r="AA108" s="14">
        <v>0.66159999999999997</v>
      </c>
      <c r="AB108" s="14">
        <v>0.74539999999999995</v>
      </c>
      <c r="AC108" s="14">
        <v>0.37240000000000001</v>
      </c>
      <c r="AD108" s="14">
        <v>0.92910000000000004</v>
      </c>
      <c r="AE108" s="14">
        <v>0.20150000000000001</v>
      </c>
      <c r="AF108" s="4">
        <v>0.67449999999999999</v>
      </c>
      <c r="AG108" s="4">
        <v>0.77459999999999996</v>
      </c>
      <c r="AH108" s="4">
        <v>0.35110000000000002</v>
      </c>
      <c r="AI108" s="4">
        <v>0.91269999999999996</v>
      </c>
      <c r="AJ108" s="4">
        <v>0.28560000000000002</v>
      </c>
      <c r="AK108" s="14">
        <v>0.69779999999999998</v>
      </c>
      <c r="AL108" s="14">
        <v>0.82630000000000003</v>
      </c>
      <c r="AM108" s="14">
        <v>0.3271</v>
      </c>
      <c r="AN108" s="14">
        <v>0.88649999999999995</v>
      </c>
      <c r="AO108" s="14">
        <v>0.26590000000000003</v>
      </c>
      <c r="AP108" s="4">
        <v>0.7429</v>
      </c>
      <c r="AQ108" s="4">
        <v>0.93169999999999997</v>
      </c>
      <c r="AR108" s="4">
        <v>0.28199999999999997</v>
      </c>
      <c r="AS108" s="4">
        <v>0.83360000000000001</v>
      </c>
      <c r="AT108" s="4">
        <v>0.1736</v>
      </c>
      <c r="AU108" s="14">
        <v>0.85029999999999994</v>
      </c>
      <c r="AV108" s="14">
        <v>1.2181</v>
      </c>
      <c r="AW108" s="14">
        <v>0.18690000000000001</v>
      </c>
      <c r="AX108" s="14">
        <v>0.57530000000000003</v>
      </c>
      <c r="AY108" s="14">
        <v>6.7799999999999999E-2</v>
      </c>
      <c r="AZ108" s="4">
        <v>0.66300000000000003</v>
      </c>
      <c r="BA108" s="4">
        <v>0.74750000000000005</v>
      </c>
      <c r="BB108" s="4">
        <v>0.35870000000000002</v>
      </c>
      <c r="BC108" s="4">
        <v>0.92749999999999999</v>
      </c>
      <c r="BD108" s="4">
        <v>0.1842</v>
      </c>
      <c r="BE108" s="5">
        <v>0.67410000000000003</v>
      </c>
      <c r="BF108" s="5">
        <v>0.77500000000000002</v>
      </c>
      <c r="BG108" s="5">
        <v>0.34889999999999999</v>
      </c>
      <c r="BH108" s="5">
        <v>0.91320000000000001</v>
      </c>
      <c r="BI108" s="5">
        <v>0.26129999999999998</v>
      </c>
      <c r="BJ108" s="4">
        <v>0.69989999999999997</v>
      </c>
      <c r="BK108" s="4">
        <v>0.83050000000000002</v>
      </c>
      <c r="BL108" s="4">
        <v>0.3211</v>
      </c>
      <c r="BM108" s="4">
        <v>0.88790000000000002</v>
      </c>
      <c r="BN108" s="4">
        <v>0.2636</v>
      </c>
      <c r="BO108" s="5">
        <v>0.74439999999999995</v>
      </c>
      <c r="BP108" s="5">
        <v>0.93540000000000001</v>
      </c>
      <c r="BQ108" s="5">
        <v>0.28260000000000002</v>
      </c>
      <c r="BR108" s="5">
        <v>0.83489999999999998</v>
      </c>
      <c r="BS108" s="5">
        <v>0.16270000000000001</v>
      </c>
      <c r="BT108" s="4">
        <v>0.8488</v>
      </c>
      <c r="BU108" s="4">
        <v>1.2145999999999999</v>
      </c>
      <c r="BV108" s="4">
        <v>0.19220000000000001</v>
      </c>
      <c r="BW108" s="4">
        <v>0.57440000000000002</v>
      </c>
      <c r="BX108" s="4">
        <v>5.0999999999999997E-2</v>
      </c>
      <c r="BY108" s="5">
        <v>0.66010000000000002</v>
      </c>
      <c r="BZ108" s="5">
        <v>0.74439999999999995</v>
      </c>
      <c r="CA108" s="5">
        <v>0.36990000000000001</v>
      </c>
      <c r="CB108" s="5">
        <v>0.92830000000000001</v>
      </c>
      <c r="CC108" s="5">
        <v>0.13370000000000001</v>
      </c>
      <c r="CD108" s="4">
        <v>0.67400000000000004</v>
      </c>
      <c r="CE108" s="4">
        <v>0.77539999999999998</v>
      </c>
      <c r="CF108" s="4">
        <v>0.34860000000000002</v>
      </c>
      <c r="CG108" s="4">
        <v>0.91239999999999999</v>
      </c>
      <c r="CH108" s="4">
        <v>0.18060000000000001</v>
      </c>
      <c r="CI108" s="5">
        <v>0.69879999999999998</v>
      </c>
      <c r="CJ108" s="5">
        <v>0.82899999999999996</v>
      </c>
      <c r="CK108" s="5">
        <v>0.32200000000000001</v>
      </c>
      <c r="CL108" s="5">
        <v>0.8881</v>
      </c>
      <c r="CM108" s="5">
        <v>0.17510000000000001</v>
      </c>
      <c r="CN108" s="4">
        <v>0.74439999999999995</v>
      </c>
      <c r="CO108" s="4">
        <v>0.93579999999999997</v>
      </c>
      <c r="CP108" s="4">
        <v>0.28010000000000002</v>
      </c>
      <c r="CQ108" s="4">
        <v>0.83499999999999996</v>
      </c>
      <c r="CR108" s="4">
        <v>0.1032</v>
      </c>
      <c r="CS108" s="5">
        <v>0.84919999999999995</v>
      </c>
      <c r="CT108" s="5">
        <v>1.2148000000000001</v>
      </c>
      <c r="CU108" s="5">
        <v>0.1918</v>
      </c>
      <c r="CV108" s="5">
        <v>0.57430000000000003</v>
      </c>
      <c r="CW108" s="5">
        <v>4.02E-2</v>
      </c>
      <c r="CX108" s="4">
        <v>0.66210000000000002</v>
      </c>
      <c r="CY108" s="4">
        <v>0.74760000000000004</v>
      </c>
      <c r="CZ108" s="4">
        <v>0.36409999999999998</v>
      </c>
      <c r="DA108" s="4">
        <v>0.92759999999999998</v>
      </c>
      <c r="DB108" s="4">
        <v>0.22409999999999999</v>
      </c>
      <c r="DC108" s="16"/>
      <c r="DD108" s="16"/>
      <c r="DE108" s="16"/>
      <c r="DF108" s="16"/>
      <c r="DG108" s="16"/>
      <c r="DH108" s="4">
        <v>0.69840000000000002</v>
      </c>
      <c r="DI108" s="4">
        <v>0.82779999999999998</v>
      </c>
      <c r="DJ108" s="4">
        <v>0.32600000000000001</v>
      </c>
      <c r="DK108" s="4">
        <v>0.88719999999999999</v>
      </c>
      <c r="DL108" s="4">
        <v>0.15029999999999999</v>
      </c>
      <c r="DM108" s="14">
        <v>0.74429999999999996</v>
      </c>
      <c r="DN108" s="14">
        <v>0.93540000000000001</v>
      </c>
      <c r="DO108" s="14">
        <v>0.28170000000000001</v>
      </c>
      <c r="DP108" s="14">
        <v>0.83509999999999995</v>
      </c>
      <c r="DQ108" s="14">
        <v>0.1399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0.72227826086956526</v>
      </c>
      <c r="EW108" s="4">
        <f t="shared" si="7"/>
        <v>0.8910652173913044</v>
      </c>
      <c r="EX108" s="4">
        <f t="shared" si="8"/>
        <v>0.30469999999999997</v>
      </c>
      <c r="EY108" s="4">
        <f t="shared" si="9"/>
        <v>0.8350608695652173</v>
      </c>
      <c r="EZ108" s="4">
        <f t="shared" si="10"/>
        <v>0.18324782608695656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k=20, r=0.1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r=0.1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k=10, r=0.1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k=5, r=0.1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k=20, r=0.9</v>
      </c>
    </row>
    <row r="109" spans="1:16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0.68089999999999995</v>
      </c>
      <c r="H109" s="5">
        <v>0.78849999999999998</v>
      </c>
      <c r="I109" s="5">
        <v>0.34660000000000002</v>
      </c>
      <c r="J109" s="5">
        <v>0.91339999999999999</v>
      </c>
      <c r="K109" s="5">
        <v>0.41770000000000002</v>
      </c>
      <c r="L109" s="4">
        <v>0.70120000000000005</v>
      </c>
      <c r="M109" s="4">
        <v>0.83089999999999997</v>
      </c>
      <c r="N109" s="4">
        <v>0.33050000000000002</v>
      </c>
      <c r="O109" s="4">
        <v>0.88649999999999995</v>
      </c>
      <c r="P109" s="4">
        <v>0.27229999999999999</v>
      </c>
      <c r="Q109" s="5">
        <v>0.74229999999999996</v>
      </c>
      <c r="R109" s="5">
        <v>0.92789999999999995</v>
      </c>
      <c r="S109" s="5">
        <v>0.28589999999999999</v>
      </c>
      <c r="T109" s="5">
        <v>0.83499999999999996</v>
      </c>
      <c r="U109" s="5">
        <v>0.20369999999999999</v>
      </c>
      <c r="V109" s="4">
        <v>0.83899999999999997</v>
      </c>
      <c r="W109" s="4">
        <v>1.1839</v>
      </c>
      <c r="X109" s="4">
        <v>0.2026</v>
      </c>
      <c r="Y109" s="4">
        <v>0.57779999999999998</v>
      </c>
      <c r="Z109" s="4">
        <v>7.8E-2</v>
      </c>
      <c r="AA109" s="14">
        <v>0.66930000000000001</v>
      </c>
      <c r="AB109" s="14">
        <v>0.76280000000000003</v>
      </c>
      <c r="AC109" s="14">
        <v>0.3669</v>
      </c>
      <c r="AD109" s="14">
        <v>0.92910000000000004</v>
      </c>
      <c r="AE109" s="14">
        <v>0.21560000000000001</v>
      </c>
      <c r="AF109" s="4">
        <v>0.68089999999999995</v>
      </c>
      <c r="AG109" s="4">
        <v>0.78669999999999995</v>
      </c>
      <c r="AH109" s="4">
        <v>0.34939999999999999</v>
      </c>
      <c r="AI109" s="4">
        <v>0.91269999999999996</v>
      </c>
      <c r="AJ109" s="4">
        <v>0.26069999999999999</v>
      </c>
      <c r="AK109" s="14">
        <v>0.70189999999999997</v>
      </c>
      <c r="AL109" s="14">
        <v>0.83320000000000005</v>
      </c>
      <c r="AM109" s="14">
        <v>0.3261</v>
      </c>
      <c r="AN109" s="14">
        <v>0.88649999999999995</v>
      </c>
      <c r="AO109" s="14">
        <v>0.27189999999999998</v>
      </c>
      <c r="AP109" s="4">
        <v>0.74250000000000005</v>
      </c>
      <c r="AQ109" s="4">
        <v>0.92720000000000002</v>
      </c>
      <c r="AR109" s="4">
        <v>0.28789999999999999</v>
      </c>
      <c r="AS109" s="4">
        <v>0.83360000000000001</v>
      </c>
      <c r="AT109" s="4">
        <v>0.16930000000000001</v>
      </c>
      <c r="AU109" s="14">
        <v>0.84079999999999999</v>
      </c>
      <c r="AV109" s="14">
        <v>1.1901999999999999</v>
      </c>
      <c r="AW109" s="14">
        <v>0.18940000000000001</v>
      </c>
      <c r="AX109" s="14">
        <v>0.57530000000000003</v>
      </c>
      <c r="AY109" s="14">
        <v>6.5299999999999997E-2</v>
      </c>
      <c r="AZ109" s="4">
        <v>0.67090000000000005</v>
      </c>
      <c r="BA109" s="4">
        <v>0.76400000000000001</v>
      </c>
      <c r="BB109" s="4">
        <v>0.35389999999999999</v>
      </c>
      <c r="BC109" s="4">
        <v>0.92749999999999999</v>
      </c>
      <c r="BD109" s="4">
        <v>0.19550000000000001</v>
      </c>
      <c r="BE109" s="5">
        <v>0.68010000000000004</v>
      </c>
      <c r="BF109" s="5">
        <v>0.7873</v>
      </c>
      <c r="BG109" s="5">
        <v>0.34789999999999999</v>
      </c>
      <c r="BH109" s="5">
        <v>0.91320000000000001</v>
      </c>
      <c r="BI109" s="5">
        <v>0.28249999999999997</v>
      </c>
      <c r="BJ109" s="4">
        <v>0.7036</v>
      </c>
      <c r="BK109" s="4">
        <v>0.83609999999999995</v>
      </c>
      <c r="BL109" s="4">
        <v>0.32519999999999999</v>
      </c>
      <c r="BM109" s="4">
        <v>0.88790000000000002</v>
      </c>
      <c r="BN109" s="4">
        <v>0.2475</v>
      </c>
      <c r="BO109" s="5">
        <v>0.74370000000000003</v>
      </c>
      <c r="BP109" s="5">
        <v>0.93020000000000003</v>
      </c>
      <c r="BQ109" s="5">
        <v>0.2893</v>
      </c>
      <c r="BR109" s="5">
        <v>0.83489999999999998</v>
      </c>
      <c r="BS109" s="5">
        <v>0.16370000000000001</v>
      </c>
      <c r="BT109" s="4">
        <v>0.84</v>
      </c>
      <c r="BU109" s="4">
        <v>1.1882999999999999</v>
      </c>
      <c r="BV109" s="4">
        <v>0.1948</v>
      </c>
      <c r="BW109" s="4">
        <v>0.57440000000000002</v>
      </c>
      <c r="BX109" s="4">
        <v>5.16E-2</v>
      </c>
      <c r="BY109" s="5">
        <v>0.66820000000000002</v>
      </c>
      <c r="BZ109" s="5">
        <v>0.76060000000000005</v>
      </c>
      <c r="CA109" s="5">
        <v>0.36349999999999999</v>
      </c>
      <c r="CB109" s="5">
        <v>0.92830000000000001</v>
      </c>
      <c r="CC109" s="5">
        <v>0.1384</v>
      </c>
      <c r="CD109" s="4">
        <v>0.67979999999999996</v>
      </c>
      <c r="CE109" s="4">
        <v>0.78690000000000004</v>
      </c>
      <c r="CF109" s="4">
        <v>0.34799999999999998</v>
      </c>
      <c r="CG109" s="4">
        <v>0.91239999999999999</v>
      </c>
      <c r="CH109" s="4">
        <v>0.1862</v>
      </c>
      <c r="CI109" s="5">
        <v>0.70269999999999999</v>
      </c>
      <c r="CJ109" s="5">
        <v>0.83509999999999995</v>
      </c>
      <c r="CK109" s="5">
        <v>0.32640000000000002</v>
      </c>
      <c r="CL109" s="5">
        <v>0.8881</v>
      </c>
      <c r="CM109" s="5">
        <v>0.17860000000000001</v>
      </c>
      <c r="CN109" s="4">
        <v>0.74360000000000004</v>
      </c>
      <c r="CO109" s="4">
        <v>0.92979999999999996</v>
      </c>
      <c r="CP109" s="4">
        <v>0.28649999999999998</v>
      </c>
      <c r="CQ109" s="4">
        <v>0.83499999999999996</v>
      </c>
      <c r="CR109" s="4">
        <v>0.1084</v>
      </c>
      <c r="CS109" s="5">
        <v>0.84050000000000002</v>
      </c>
      <c r="CT109" s="5">
        <v>1.1893</v>
      </c>
      <c r="CU109" s="5">
        <v>0.19500000000000001</v>
      </c>
      <c r="CV109" s="5">
        <v>0.57430000000000003</v>
      </c>
      <c r="CW109" s="5">
        <v>4.2000000000000003E-2</v>
      </c>
      <c r="CX109" s="4">
        <v>0.66990000000000005</v>
      </c>
      <c r="CY109" s="4">
        <v>0.7641</v>
      </c>
      <c r="CZ109" s="4">
        <v>0.35799999999999998</v>
      </c>
      <c r="DA109" s="4">
        <v>0.92759999999999998</v>
      </c>
      <c r="DB109" s="4">
        <v>0.21709999999999999</v>
      </c>
      <c r="DC109" s="16"/>
      <c r="DD109" s="16"/>
      <c r="DE109" s="16"/>
      <c r="DF109" s="16"/>
      <c r="DG109" s="16"/>
      <c r="DH109" s="4">
        <v>0.70220000000000005</v>
      </c>
      <c r="DI109" s="4">
        <v>0.83430000000000004</v>
      </c>
      <c r="DJ109" s="4">
        <v>0.32879999999999998</v>
      </c>
      <c r="DK109" s="4">
        <v>0.88719999999999999</v>
      </c>
      <c r="DL109" s="4">
        <v>0.153</v>
      </c>
      <c r="DM109" s="14">
        <v>0.74370000000000003</v>
      </c>
      <c r="DN109" s="14">
        <v>0.93020000000000003</v>
      </c>
      <c r="DO109" s="14">
        <v>0.2883</v>
      </c>
      <c r="DP109" s="14">
        <v>0.83509999999999995</v>
      </c>
      <c r="DQ109" s="14">
        <v>0.13789999999999999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0.72418695652173926</v>
      </c>
      <c r="EW109" s="4">
        <f t="shared" si="7"/>
        <v>0.89243478260869535</v>
      </c>
      <c r="EX109" s="4">
        <f t="shared" si="8"/>
        <v>0.30568695652173911</v>
      </c>
      <c r="EY109" s="4">
        <f t="shared" si="9"/>
        <v>0.8350608695652173</v>
      </c>
      <c r="EZ109" s="4">
        <f t="shared" si="10"/>
        <v>0.18445217391304347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k=20, r=0.1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r=0.1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k=10, r=0.1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k=5, r=0.1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k=20, r=0.9</v>
      </c>
    </row>
    <row r="110" spans="1:16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0.69840000000000002</v>
      </c>
      <c r="H110" s="5">
        <v>0.82930000000000004</v>
      </c>
      <c r="I110" s="5">
        <v>0.3402</v>
      </c>
      <c r="J110" s="5">
        <v>0.92130000000000001</v>
      </c>
      <c r="K110" s="5">
        <v>1.4885999999999999</v>
      </c>
      <c r="L110" s="4">
        <v>0.74490000000000001</v>
      </c>
      <c r="M110" s="4">
        <v>0.9395</v>
      </c>
      <c r="N110" s="4">
        <v>0.3034</v>
      </c>
      <c r="O110" s="4">
        <v>0.63749999999999996</v>
      </c>
      <c r="P110" s="4">
        <v>0.65659999999999996</v>
      </c>
      <c r="Q110" s="5">
        <v>0.753</v>
      </c>
      <c r="R110" s="5">
        <v>0.9556</v>
      </c>
      <c r="S110" s="5">
        <v>0.29680000000000001</v>
      </c>
      <c r="T110" s="5">
        <v>0.59119999999999995</v>
      </c>
      <c r="U110" s="5">
        <v>0.40379999999999999</v>
      </c>
      <c r="V110" s="4">
        <v>0.9022</v>
      </c>
      <c r="W110" s="4">
        <v>1.3638999999999999</v>
      </c>
      <c r="X110" s="4">
        <v>0.2276</v>
      </c>
      <c r="Y110" s="4">
        <v>0.2319</v>
      </c>
      <c r="Z110" s="4">
        <v>0.1099</v>
      </c>
      <c r="AA110" s="14">
        <v>0.69220000000000004</v>
      </c>
      <c r="AB110" s="14">
        <v>0.81179999999999997</v>
      </c>
      <c r="AC110" s="14">
        <v>0.35120000000000001</v>
      </c>
      <c r="AD110" s="14">
        <v>0.95320000000000005</v>
      </c>
      <c r="AE110" s="14">
        <v>1.3616999999999999</v>
      </c>
      <c r="AF110" s="4">
        <v>0.69830000000000003</v>
      </c>
      <c r="AG110" s="4">
        <v>0.82689999999999997</v>
      </c>
      <c r="AH110" s="4">
        <v>0.34520000000000001</v>
      </c>
      <c r="AI110" s="4">
        <v>0.90190000000000003</v>
      </c>
      <c r="AJ110" s="4">
        <v>1.0960000000000001</v>
      </c>
      <c r="AK110" s="14">
        <v>0.76170000000000004</v>
      </c>
      <c r="AL110" s="14">
        <v>0.98209999999999997</v>
      </c>
      <c r="AM110" s="14">
        <v>0.30159999999999998</v>
      </c>
      <c r="AN110" s="14">
        <v>0.53920000000000001</v>
      </c>
      <c r="AO110" s="14">
        <v>0.74509999999999998</v>
      </c>
      <c r="AP110" s="4">
        <v>0.78739999999999999</v>
      </c>
      <c r="AQ110" s="4">
        <v>1.0405</v>
      </c>
      <c r="AR110" s="4">
        <v>0.2838</v>
      </c>
      <c r="AS110" s="4">
        <v>0.44240000000000002</v>
      </c>
      <c r="AT110" s="4">
        <v>0.36380000000000001</v>
      </c>
      <c r="AU110" s="14">
        <v>0.91559999999999997</v>
      </c>
      <c r="AV110" s="14">
        <v>1.4031</v>
      </c>
      <c r="AW110" s="14">
        <v>0.1986</v>
      </c>
      <c r="AX110" s="14">
        <v>0.1444</v>
      </c>
      <c r="AY110" s="14">
        <v>8.6800000000000002E-2</v>
      </c>
      <c r="AZ110" s="4">
        <v>0.6956</v>
      </c>
      <c r="BA110" s="4">
        <v>0.81730000000000003</v>
      </c>
      <c r="BB110" s="4">
        <v>0.33760000000000001</v>
      </c>
      <c r="BC110" s="4">
        <v>0.87329999999999997</v>
      </c>
      <c r="BD110" s="4">
        <v>1.0329999999999999</v>
      </c>
      <c r="BE110" s="5">
        <v>0.70250000000000001</v>
      </c>
      <c r="BF110" s="5">
        <v>0.83579999999999999</v>
      </c>
      <c r="BG110" s="5">
        <v>0.33829999999999999</v>
      </c>
      <c r="BH110" s="5">
        <v>0.84730000000000005</v>
      </c>
      <c r="BI110" s="5">
        <v>0.9365</v>
      </c>
      <c r="BJ110" s="4">
        <v>0.7218</v>
      </c>
      <c r="BK110" s="4">
        <v>0.88329999999999997</v>
      </c>
      <c r="BL110" s="4">
        <v>0.32479999999999998</v>
      </c>
      <c r="BM110" s="4">
        <v>0.80740000000000001</v>
      </c>
      <c r="BN110" s="4">
        <v>0.59809999999999997</v>
      </c>
      <c r="BO110" s="5">
        <v>0.80579999999999996</v>
      </c>
      <c r="BP110" s="5">
        <v>1.0942000000000001</v>
      </c>
      <c r="BQ110" s="5">
        <v>0.27950000000000003</v>
      </c>
      <c r="BR110" s="5">
        <v>0.42309999999999998</v>
      </c>
      <c r="BS110" s="5">
        <v>0.30609999999999998</v>
      </c>
      <c r="BT110" s="4">
        <v>0.89539999999999997</v>
      </c>
      <c r="BU110" s="4">
        <v>1.3367</v>
      </c>
      <c r="BV110" s="4">
        <v>0.2334</v>
      </c>
      <c r="BW110" s="4">
        <v>0.21129999999999999</v>
      </c>
      <c r="BX110" s="4">
        <v>6.9000000000000006E-2</v>
      </c>
      <c r="BY110" s="5">
        <v>0.69369999999999998</v>
      </c>
      <c r="BZ110" s="5">
        <v>0.81620000000000004</v>
      </c>
      <c r="CA110" s="5">
        <v>0.35370000000000001</v>
      </c>
      <c r="CB110" s="5">
        <v>0.91159999999999997</v>
      </c>
      <c r="CC110" s="5">
        <v>0.89759999999999995</v>
      </c>
      <c r="CD110" s="4">
        <v>0.71450000000000002</v>
      </c>
      <c r="CE110" s="4">
        <v>0.86719999999999997</v>
      </c>
      <c r="CF110" s="4">
        <v>0.33510000000000001</v>
      </c>
      <c r="CG110" s="4">
        <v>0.80530000000000002</v>
      </c>
      <c r="CH110" s="4">
        <v>0.77370000000000005</v>
      </c>
      <c r="CI110" s="5">
        <v>0.75829999999999997</v>
      </c>
      <c r="CJ110" s="5">
        <v>0.97199999999999998</v>
      </c>
      <c r="CK110" s="5">
        <v>0.30740000000000001</v>
      </c>
      <c r="CL110" s="5">
        <v>0.57809999999999995</v>
      </c>
      <c r="CM110" s="5">
        <v>0.4768</v>
      </c>
      <c r="CN110" s="4">
        <v>0.80349999999999999</v>
      </c>
      <c r="CO110" s="4">
        <v>1.0864</v>
      </c>
      <c r="CP110" s="4">
        <v>0.2883</v>
      </c>
      <c r="CQ110" s="4">
        <v>0.41360000000000002</v>
      </c>
      <c r="CR110" s="4">
        <v>0.23100000000000001</v>
      </c>
      <c r="CS110" s="5">
        <v>0.92659999999999998</v>
      </c>
      <c r="CT110" s="5">
        <v>1.4276</v>
      </c>
      <c r="CU110" s="5">
        <v>0.22950000000000001</v>
      </c>
      <c r="CV110" s="5">
        <v>0.13789999999999999</v>
      </c>
      <c r="CW110" s="5">
        <v>5.3900000000000003E-2</v>
      </c>
      <c r="CX110" s="4">
        <v>0.69930000000000003</v>
      </c>
      <c r="CY110" s="4">
        <v>0.82930000000000004</v>
      </c>
      <c r="CZ110" s="4">
        <v>0.34420000000000001</v>
      </c>
      <c r="DA110" s="4">
        <v>0.89710000000000001</v>
      </c>
      <c r="DB110" s="4">
        <v>1.1103000000000001</v>
      </c>
      <c r="DC110" s="5">
        <v>0.70699999999999996</v>
      </c>
      <c r="DD110" s="5">
        <v>0.84809999999999997</v>
      </c>
      <c r="DE110" s="5">
        <v>0.3382</v>
      </c>
      <c r="DF110" s="5">
        <v>0.85119999999999996</v>
      </c>
      <c r="DG110" s="5">
        <v>0.78390000000000004</v>
      </c>
      <c r="DH110" s="4">
        <v>0.74609999999999999</v>
      </c>
      <c r="DI110" s="4">
        <v>0.94240000000000002</v>
      </c>
      <c r="DJ110" s="4">
        <v>0.30969999999999998</v>
      </c>
      <c r="DK110" s="4">
        <v>0.62839999999999996</v>
      </c>
      <c r="DL110" s="4">
        <v>0.4486</v>
      </c>
      <c r="DM110" s="5">
        <v>0.7964</v>
      </c>
      <c r="DN110" s="5">
        <v>1.0676000000000001</v>
      </c>
      <c r="DO110" s="5">
        <v>0.28050000000000003</v>
      </c>
      <c r="DP110" s="5">
        <v>0.41310000000000002</v>
      </c>
      <c r="DQ110" s="5">
        <v>0.26800000000000002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0.76441666666666652</v>
      </c>
      <c r="EW110" s="4">
        <f t="shared" si="7"/>
        <v>0.99450416666666663</v>
      </c>
      <c r="EX110" s="4">
        <f t="shared" si="8"/>
        <v>0.30224166666666663</v>
      </c>
      <c r="EY110" s="4">
        <f t="shared" si="9"/>
        <v>0.62297916666666675</v>
      </c>
      <c r="EZ110" s="4">
        <f t="shared" si="10"/>
        <v>0.64386666666666692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k=10, r=0.1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k=10, r=0.1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k=20, r=0.1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k=10, r=0.1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k=20, r=0.9</v>
      </c>
    </row>
    <row r="111" spans="1:16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0.67610000000000003</v>
      </c>
      <c r="H111" s="5">
        <v>0.77380000000000004</v>
      </c>
      <c r="I111" s="5">
        <v>0.34050000000000002</v>
      </c>
      <c r="J111" s="5">
        <v>0.95550000000000002</v>
      </c>
      <c r="K111" s="5">
        <v>0.44159999999999999</v>
      </c>
      <c r="L111" s="4">
        <v>0.68310000000000004</v>
      </c>
      <c r="M111" s="4">
        <v>0.78969999999999996</v>
      </c>
      <c r="N111" s="4">
        <v>0.33689999999999998</v>
      </c>
      <c r="O111" s="4">
        <v>0.94169999999999998</v>
      </c>
      <c r="P111" s="4">
        <v>0.25490000000000002</v>
      </c>
      <c r="Q111" s="5">
        <v>0.70209999999999995</v>
      </c>
      <c r="R111" s="5">
        <v>0.83240000000000003</v>
      </c>
      <c r="S111" s="5">
        <v>0.311</v>
      </c>
      <c r="T111" s="5">
        <v>0.91469999999999996</v>
      </c>
      <c r="U111" s="5">
        <v>0.20219999999999999</v>
      </c>
      <c r="V111" s="4">
        <v>0.76749999999999996</v>
      </c>
      <c r="W111" s="4">
        <v>0.99529999999999996</v>
      </c>
      <c r="X111" s="4">
        <v>0.25290000000000001</v>
      </c>
      <c r="Y111" s="4">
        <v>0.80930000000000002</v>
      </c>
      <c r="Z111" s="4">
        <v>7.5600000000000001E-2</v>
      </c>
      <c r="AA111" s="14">
        <v>0.67100000000000004</v>
      </c>
      <c r="AB111" s="14">
        <v>0.76070000000000004</v>
      </c>
      <c r="AC111" s="14">
        <v>0.3599</v>
      </c>
      <c r="AD111" s="14">
        <v>0.96309999999999996</v>
      </c>
      <c r="AE111" s="14">
        <v>0.19239999999999999</v>
      </c>
      <c r="AF111" s="4">
        <v>0.67710000000000004</v>
      </c>
      <c r="AG111" s="4">
        <v>0.77339999999999998</v>
      </c>
      <c r="AH111" s="4">
        <v>0.35089999999999999</v>
      </c>
      <c r="AI111" s="4">
        <v>0.95489999999999997</v>
      </c>
      <c r="AJ111" s="4">
        <v>0.25069999999999998</v>
      </c>
      <c r="AK111" s="14">
        <v>0.68479999999999996</v>
      </c>
      <c r="AL111" s="14">
        <v>0.79359999999999997</v>
      </c>
      <c r="AM111" s="14">
        <v>0.33360000000000001</v>
      </c>
      <c r="AN111" s="14">
        <v>0.94199999999999995</v>
      </c>
      <c r="AO111" s="14">
        <v>0.24690000000000001</v>
      </c>
      <c r="AP111" s="4">
        <v>0.70109999999999995</v>
      </c>
      <c r="AQ111" s="4">
        <v>0.83069999999999999</v>
      </c>
      <c r="AR111" s="4">
        <v>0.31240000000000001</v>
      </c>
      <c r="AS111" s="4">
        <v>0.91459999999999997</v>
      </c>
      <c r="AT111" s="4">
        <v>0.17560000000000001</v>
      </c>
      <c r="AU111" s="14">
        <v>0.76659999999999995</v>
      </c>
      <c r="AV111" s="14">
        <v>0.99260000000000004</v>
      </c>
      <c r="AW111" s="14">
        <v>0.2485</v>
      </c>
      <c r="AX111" s="14">
        <v>0.80810000000000004</v>
      </c>
      <c r="AY111" s="14">
        <v>5.8299999999999998E-2</v>
      </c>
      <c r="AZ111" s="4">
        <v>0.67069999999999996</v>
      </c>
      <c r="BA111" s="4">
        <v>0.75919999999999999</v>
      </c>
      <c r="BB111" s="4">
        <v>0.34910000000000002</v>
      </c>
      <c r="BC111" s="4">
        <v>0.96289999999999998</v>
      </c>
      <c r="BD111" s="4">
        <v>0.1618</v>
      </c>
      <c r="BE111" s="5">
        <v>0.6764</v>
      </c>
      <c r="BF111" s="5">
        <v>0.77470000000000006</v>
      </c>
      <c r="BG111" s="5">
        <v>0.34560000000000002</v>
      </c>
      <c r="BH111" s="5">
        <v>0.95569999999999999</v>
      </c>
      <c r="BI111" s="5">
        <v>0.24160000000000001</v>
      </c>
      <c r="BJ111" s="4">
        <v>0.68520000000000003</v>
      </c>
      <c r="BK111" s="4">
        <v>0.79369999999999996</v>
      </c>
      <c r="BL111" s="4">
        <v>0.33350000000000002</v>
      </c>
      <c r="BM111" s="4">
        <v>0.94230000000000003</v>
      </c>
      <c r="BN111" s="4">
        <v>0.2291</v>
      </c>
      <c r="BO111" s="5">
        <v>0.70220000000000005</v>
      </c>
      <c r="BP111" s="5">
        <v>0.83450000000000002</v>
      </c>
      <c r="BQ111" s="5">
        <v>0.31190000000000001</v>
      </c>
      <c r="BR111" s="5">
        <v>0.91439999999999999</v>
      </c>
      <c r="BS111" s="5">
        <v>0.15559999999999999</v>
      </c>
      <c r="BT111" s="4">
        <v>0.76729999999999998</v>
      </c>
      <c r="BU111" s="4">
        <v>0.99539999999999995</v>
      </c>
      <c r="BV111" s="4">
        <v>0.25109999999999999</v>
      </c>
      <c r="BW111" s="4">
        <v>0.80820000000000003</v>
      </c>
      <c r="BX111" s="4">
        <v>5.5899999999999998E-2</v>
      </c>
      <c r="BY111" s="5">
        <v>0.66920000000000002</v>
      </c>
      <c r="BZ111" s="5">
        <v>0.75590000000000002</v>
      </c>
      <c r="CA111" s="5">
        <v>0.35809999999999997</v>
      </c>
      <c r="CB111" s="5">
        <v>0.96299999999999997</v>
      </c>
      <c r="CC111" s="5">
        <v>0.13220000000000001</v>
      </c>
      <c r="CD111" s="4">
        <v>0.67620000000000002</v>
      </c>
      <c r="CE111" s="4">
        <v>0.77439999999999998</v>
      </c>
      <c r="CF111" s="4">
        <v>0.34770000000000001</v>
      </c>
      <c r="CG111" s="4">
        <v>0.95530000000000004</v>
      </c>
      <c r="CH111" s="4">
        <v>0.1817</v>
      </c>
      <c r="CI111" s="5">
        <v>0.68500000000000005</v>
      </c>
      <c r="CJ111" s="5">
        <v>0.79359999999999997</v>
      </c>
      <c r="CK111" s="5">
        <v>0.33450000000000002</v>
      </c>
      <c r="CL111" s="5">
        <v>0.94259999999999999</v>
      </c>
      <c r="CM111" s="5">
        <v>0.17960000000000001</v>
      </c>
      <c r="CN111" s="4">
        <v>0.70179999999999998</v>
      </c>
      <c r="CO111" s="4">
        <v>0.83309999999999995</v>
      </c>
      <c r="CP111" s="4">
        <v>0.31280000000000002</v>
      </c>
      <c r="CQ111" s="4">
        <v>0.91459999999999997</v>
      </c>
      <c r="CR111" s="4">
        <v>0.10680000000000001</v>
      </c>
      <c r="CS111" s="5">
        <v>0.76919999999999999</v>
      </c>
      <c r="CT111" s="5">
        <v>1.0009999999999999</v>
      </c>
      <c r="CU111" s="5">
        <v>0.25159999999999999</v>
      </c>
      <c r="CV111" s="5">
        <v>0.80830000000000002</v>
      </c>
      <c r="CW111" s="5">
        <v>4.1700000000000001E-2</v>
      </c>
      <c r="CX111" s="4">
        <v>0.67100000000000004</v>
      </c>
      <c r="CY111" s="4">
        <v>0.75960000000000005</v>
      </c>
      <c r="CZ111" s="4">
        <v>0.35560000000000003</v>
      </c>
      <c r="DA111" s="4">
        <v>0.96240000000000003</v>
      </c>
      <c r="DB111" s="4">
        <v>0.1938</v>
      </c>
      <c r="DC111" s="5">
        <v>0.67559999999999998</v>
      </c>
      <c r="DD111" s="5">
        <v>0.77239999999999998</v>
      </c>
      <c r="DE111" s="5">
        <v>0.34620000000000001</v>
      </c>
      <c r="DF111" s="5">
        <v>0.95499999999999996</v>
      </c>
      <c r="DG111" s="5">
        <v>0.20610000000000001</v>
      </c>
      <c r="DH111" s="4">
        <v>0.68430000000000002</v>
      </c>
      <c r="DI111" s="4">
        <v>0.79249999999999998</v>
      </c>
      <c r="DJ111" s="4">
        <v>0.33729999999999999</v>
      </c>
      <c r="DK111" s="4">
        <v>0.94179999999999997</v>
      </c>
      <c r="DL111" s="4">
        <v>0.15310000000000001</v>
      </c>
      <c r="DM111" s="5">
        <v>0.70220000000000005</v>
      </c>
      <c r="DN111" s="5">
        <v>0.83399999999999996</v>
      </c>
      <c r="DO111" s="5">
        <v>0.31180000000000002</v>
      </c>
      <c r="DP111" s="5">
        <v>0.91490000000000005</v>
      </c>
      <c r="DQ111" s="5">
        <v>0.13200000000000001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0.69723333333333326</v>
      </c>
      <c r="EW111" s="4">
        <f t="shared" si="7"/>
        <v>0.82366249999999985</v>
      </c>
      <c r="EX111" s="4">
        <f t="shared" si="8"/>
        <v>0.32172916666666662</v>
      </c>
      <c r="EY111" s="4">
        <f t="shared" si="9"/>
        <v>0.92123333333333302</v>
      </c>
      <c r="EZ111" s="4">
        <f t="shared" si="10"/>
        <v>0.1778416666666667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r=0.1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r=0.1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k=10, r=0.1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k=5, r=0.1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k=20, r=0.9</v>
      </c>
    </row>
    <row r="112" spans="1:16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0.65010000000000001</v>
      </c>
      <c r="H112" s="5">
        <v>0.71679999999999999</v>
      </c>
      <c r="I112" s="5">
        <v>0.37080000000000002</v>
      </c>
      <c r="J112" s="5">
        <v>0.95550000000000002</v>
      </c>
      <c r="K112" s="5">
        <v>0.40139999999999998</v>
      </c>
      <c r="L112" s="4">
        <v>0.66249999999999998</v>
      </c>
      <c r="M112" s="4">
        <v>0.74419999999999997</v>
      </c>
      <c r="N112" s="4">
        <v>0.35749999999999998</v>
      </c>
      <c r="O112" s="4">
        <v>0.94169999999999998</v>
      </c>
      <c r="P112" s="4">
        <v>0.25369999999999998</v>
      </c>
      <c r="Q112" s="5">
        <v>0.69120000000000004</v>
      </c>
      <c r="R112" s="5">
        <v>0.81130000000000002</v>
      </c>
      <c r="S112" s="5">
        <v>0.31259999999999999</v>
      </c>
      <c r="T112" s="5">
        <v>0.91469999999999996</v>
      </c>
      <c r="U112" s="5">
        <v>0.18379999999999999</v>
      </c>
      <c r="V112" s="4">
        <v>0.8105</v>
      </c>
      <c r="W112" s="4">
        <v>1.1221000000000001</v>
      </c>
      <c r="X112" s="4">
        <v>0.22239999999999999</v>
      </c>
      <c r="Y112" s="4">
        <v>0.80930000000000002</v>
      </c>
      <c r="Z112" s="4">
        <v>7.8899999999999998E-2</v>
      </c>
      <c r="AA112" s="14">
        <v>0.64070000000000005</v>
      </c>
      <c r="AB112" s="14">
        <v>0.6956</v>
      </c>
      <c r="AC112" s="14">
        <v>0.39269999999999999</v>
      </c>
      <c r="AD112" s="14">
        <v>0.96309999999999996</v>
      </c>
      <c r="AE112" s="14">
        <v>0.19040000000000001</v>
      </c>
      <c r="AF112" s="4">
        <v>0.65059999999999996</v>
      </c>
      <c r="AG112" s="4">
        <v>0.71630000000000005</v>
      </c>
      <c r="AH112" s="4">
        <v>0.38069999999999998</v>
      </c>
      <c r="AI112" s="4">
        <v>0.95489999999999997</v>
      </c>
      <c r="AJ112" s="4">
        <v>0.2616</v>
      </c>
      <c r="AK112" s="14">
        <v>0.6633</v>
      </c>
      <c r="AL112" s="14">
        <v>0.74580000000000002</v>
      </c>
      <c r="AM112" s="14">
        <v>0.3538</v>
      </c>
      <c r="AN112" s="14">
        <v>0.94199999999999995</v>
      </c>
      <c r="AO112" s="14">
        <v>0.26069999999999999</v>
      </c>
      <c r="AP112" s="4">
        <v>0.69040000000000001</v>
      </c>
      <c r="AQ112" s="4">
        <v>0.80910000000000004</v>
      </c>
      <c r="AR112" s="4">
        <v>0.31519999999999998</v>
      </c>
      <c r="AS112" s="4">
        <v>0.91459999999999997</v>
      </c>
      <c r="AT112" s="4">
        <v>0.17299999999999999</v>
      </c>
      <c r="AU112" s="14">
        <v>0.80940000000000001</v>
      </c>
      <c r="AV112" s="14">
        <v>1.1187</v>
      </c>
      <c r="AW112" s="14">
        <v>0.21779999999999999</v>
      </c>
      <c r="AX112" s="14">
        <v>0.80810000000000004</v>
      </c>
      <c r="AY112" s="14">
        <v>6.0999999999999999E-2</v>
      </c>
      <c r="AZ112" s="4">
        <v>0.6421</v>
      </c>
      <c r="BA112" s="4">
        <v>0.69779999999999998</v>
      </c>
      <c r="BB112" s="4">
        <v>0.38379999999999997</v>
      </c>
      <c r="BC112" s="4">
        <v>0.96289999999999998</v>
      </c>
      <c r="BD112" s="4">
        <v>0.16800000000000001</v>
      </c>
      <c r="BE112" s="5">
        <v>0.64990000000000003</v>
      </c>
      <c r="BF112" s="5">
        <v>0.71699999999999997</v>
      </c>
      <c r="BG112" s="5">
        <v>0.3755</v>
      </c>
      <c r="BH112" s="5">
        <v>0.95569999999999999</v>
      </c>
      <c r="BI112" s="5">
        <v>0.24560000000000001</v>
      </c>
      <c r="BJ112" s="4">
        <v>0.6643</v>
      </c>
      <c r="BK112" s="4">
        <v>0.74829999999999997</v>
      </c>
      <c r="BL112" s="4">
        <v>0.35339999999999999</v>
      </c>
      <c r="BM112" s="4">
        <v>0.94230000000000003</v>
      </c>
      <c r="BN112" s="4">
        <v>0.24679999999999999</v>
      </c>
      <c r="BO112" s="5">
        <v>0.69130000000000003</v>
      </c>
      <c r="BP112" s="5">
        <v>0.81299999999999994</v>
      </c>
      <c r="BQ112" s="5">
        <v>0.31419999999999998</v>
      </c>
      <c r="BR112" s="5">
        <v>0.91439999999999999</v>
      </c>
      <c r="BS112" s="5">
        <v>0.1651</v>
      </c>
      <c r="BT112" s="4">
        <v>0.80879999999999996</v>
      </c>
      <c r="BU112" s="4">
        <v>1.1193</v>
      </c>
      <c r="BV112" s="4">
        <v>0.22289999999999999</v>
      </c>
      <c r="BW112" s="4">
        <v>0.80820000000000003</v>
      </c>
      <c r="BX112" s="4">
        <v>5.21E-2</v>
      </c>
      <c r="BY112" s="5">
        <v>0.6391</v>
      </c>
      <c r="BZ112" s="5">
        <v>0.69240000000000002</v>
      </c>
      <c r="CA112" s="5">
        <v>0.39319999999999999</v>
      </c>
      <c r="CB112" s="5">
        <v>0.96299999999999997</v>
      </c>
      <c r="CC112" s="5">
        <v>0.12959999999999999</v>
      </c>
      <c r="CD112" s="4">
        <v>0.65010000000000001</v>
      </c>
      <c r="CE112" s="4">
        <v>0.71689999999999998</v>
      </c>
      <c r="CF112" s="4">
        <v>0.37859999999999999</v>
      </c>
      <c r="CG112" s="4">
        <v>0.95530000000000004</v>
      </c>
      <c r="CH112" s="4">
        <v>0.17449999999999999</v>
      </c>
      <c r="CI112" s="5">
        <v>0.66379999999999995</v>
      </c>
      <c r="CJ112" s="5">
        <v>0.74719999999999998</v>
      </c>
      <c r="CK112" s="5">
        <v>0.35439999999999999</v>
      </c>
      <c r="CL112" s="5">
        <v>0.94259999999999999</v>
      </c>
      <c r="CM112" s="5">
        <v>0.17180000000000001</v>
      </c>
      <c r="CN112" s="4">
        <v>0.69059999999999999</v>
      </c>
      <c r="CO112" s="4">
        <v>0.81079999999999997</v>
      </c>
      <c r="CP112" s="4">
        <v>0.31440000000000001</v>
      </c>
      <c r="CQ112" s="4">
        <v>0.91459999999999997</v>
      </c>
      <c r="CR112" s="4">
        <v>0.10249999999999999</v>
      </c>
      <c r="CS112" s="5">
        <v>0.80959999999999999</v>
      </c>
      <c r="CT112" s="5">
        <v>1.1214</v>
      </c>
      <c r="CU112" s="5">
        <v>0.2215</v>
      </c>
      <c r="CV112" s="5">
        <v>0.80830000000000002</v>
      </c>
      <c r="CW112" s="5">
        <v>4.0800000000000003E-2</v>
      </c>
      <c r="CX112" s="4">
        <v>0.64190000000000003</v>
      </c>
      <c r="CY112" s="4">
        <v>0.6976</v>
      </c>
      <c r="CZ112" s="4">
        <v>0.39050000000000001</v>
      </c>
      <c r="DA112" s="4">
        <v>0.96240000000000003</v>
      </c>
      <c r="DB112" s="4">
        <v>0.18840000000000001</v>
      </c>
      <c r="DC112" s="5">
        <v>0.64949999999999997</v>
      </c>
      <c r="DD112" s="5">
        <v>0.71509999999999996</v>
      </c>
      <c r="DE112" s="5">
        <v>0.37559999999999999</v>
      </c>
      <c r="DF112" s="5">
        <v>0.95499999999999996</v>
      </c>
      <c r="DG112" s="5">
        <v>0.1981</v>
      </c>
      <c r="DH112" s="4">
        <v>0.66339999999999999</v>
      </c>
      <c r="DI112" s="4">
        <v>0.74619999999999997</v>
      </c>
      <c r="DJ112" s="4">
        <v>0.35709999999999997</v>
      </c>
      <c r="DK112" s="4">
        <v>0.94179999999999997</v>
      </c>
      <c r="DL112" s="4">
        <v>0.1452</v>
      </c>
      <c r="DM112" s="5">
        <v>0.69120000000000004</v>
      </c>
      <c r="DN112" s="5">
        <v>0.81240000000000001</v>
      </c>
      <c r="DO112" s="5">
        <v>0.31319999999999998</v>
      </c>
      <c r="DP112" s="5">
        <v>0.91490000000000005</v>
      </c>
      <c r="DQ112" s="5">
        <v>0.13150000000000001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0.68597499999999989</v>
      </c>
      <c r="EW112" s="4">
        <f t="shared" si="7"/>
        <v>0.80525416666666672</v>
      </c>
      <c r="EX112" s="4">
        <f t="shared" si="8"/>
        <v>0.33479583333333335</v>
      </c>
      <c r="EY112" s="4">
        <f t="shared" si="9"/>
        <v>0.92123333333333302</v>
      </c>
      <c r="EZ112" s="4">
        <f t="shared" si="10"/>
        <v>0.17472916666666669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r=0.1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r=0.1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k=20, r=0.1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k=5, r=0.1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k=20, r=0.9</v>
      </c>
    </row>
    <row r="113" spans="1:16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0.63790000000000002</v>
      </c>
      <c r="H113" s="5">
        <v>0.69569999999999999</v>
      </c>
      <c r="I113" s="5">
        <v>0.3901</v>
      </c>
      <c r="J113" s="5">
        <v>0.95550000000000002</v>
      </c>
      <c r="K113" s="5">
        <v>0.39379999999999998</v>
      </c>
      <c r="L113" s="4">
        <v>0.65480000000000005</v>
      </c>
      <c r="M113" s="4">
        <v>0.73160000000000003</v>
      </c>
      <c r="N113" s="4">
        <v>0.36780000000000002</v>
      </c>
      <c r="O113" s="4">
        <v>0.94169999999999998</v>
      </c>
      <c r="P113" s="4">
        <v>0.25380000000000003</v>
      </c>
      <c r="Q113" s="5">
        <v>0.69169999999999998</v>
      </c>
      <c r="R113" s="5">
        <v>0.81630000000000003</v>
      </c>
      <c r="S113" s="5">
        <v>0.31109999999999999</v>
      </c>
      <c r="T113" s="5">
        <v>0.91469999999999996</v>
      </c>
      <c r="U113" s="5">
        <v>0.19800000000000001</v>
      </c>
      <c r="V113" s="4">
        <v>0.81569999999999998</v>
      </c>
      <c r="W113" s="4">
        <v>1.1362000000000001</v>
      </c>
      <c r="X113" s="4">
        <v>0.21959999999999999</v>
      </c>
      <c r="Y113" s="4">
        <v>0.80930000000000002</v>
      </c>
      <c r="Z113" s="4">
        <v>7.5600000000000001E-2</v>
      </c>
      <c r="AA113" s="14">
        <v>0.62450000000000006</v>
      </c>
      <c r="AB113" s="14">
        <v>0.66769999999999996</v>
      </c>
      <c r="AC113" s="14">
        <v>0.4148</v>
      </c>
      <c r="AD113" s="14">
        <v>0.96309999999999996</v>
      </c>
      <c r="AE113" s="14">
        <v>0.19819999999999999</v>
      </c>
      <c r="AF113" s="4">
        <v>0.63839999999999997</v>
      </c>
      <c r="AG113" s="4">
        <v>0.69530000000000003</v>
      </c>
      <c r="AH113" s="4">
        <v>0.39900000000000002</v>
      </c>
      <c r="AI113" s="4">
        <v>0.95489999999999997</v>
      </c>
      <c r="AJ113" s="4">
        <v>0.26219999999999999</v>
      </c>
      <c r="AK113" s="14">
        <v>0.65559999999999996</v>
      </c>
      <c r="AL113" s="14">
        <v>0.73340000000000005</v>
      </c>
      <c r="AM113" s="14">
        <v>0.3634</v>
      </c>
      <c r="AN113" s="14">
        <v>0.94199999999999995</v>
      </c>
      <c r="AO113" s="14">
        <v>0.2611</v>
      </c>
      <c r="AP113" s="4">
        <v>0.69099999999999995</v>
      </c>
      <c r="AQ113" s="4">
        <v>0.81420000000000003</v>
      </c>
      <c r="AR113" s="4">
        <v>0.31319999999999998</v>
      </c>
      <c r="AS113" s="4">
        <v>0.91459999999999997</v>
      </c>
      <c r="AT113" s="4">
        <v>0.1774</v>
      </c>
      <c r="AU113" s="14">
        <v>0.81640000000000001</v>
      </c>
      <c r="AV113" s="14">
        <v>1.1371</v>
      </c>
      <c r="AW113" s="14">
        <v>0.21490000000000001</v>
      </c>
      <c r="AX113" s="14">
        <v>0.80810000000000004</v>
      </c>
      <c r="AY113" s="14">
        <v>6.2399999999999997E-2</v>
      </c>
      <c r="AZ113" s="4">
        <v>0.62570000000000003</v>
      </c>
      <c r="BA113" s="4">
        <v>0.66990000000000005</v>
      </c>
      <c r="BB113" s="4">
        <v>0.40500000000000003</v>
      </c>
      <c r="BC113" s="4">
        <v>0.96289999999999998</v>
      </c>
      <c r="BD113" s="4">
        <v>0.17660000000000001</v>
      </c>
      <c r="BE113" s="5">
        <v>0.63770000000000004</v>
      </c>
      <c r="BF113" s="5">
        <v>0.69569999999999999</v>
      </c>
      <c r="BG113" s="5">
        <v>0.39510000000000001</v>
      </c>
      <c r="BH113" s="5">
        <v>0.95569999999999999</v>
      </c>
      <c r="BI113" s="5">
        <v>0.21740000000000001</v>
      </c>
      <c r="BJ113" s="4">
        <v>0.65690000000000004</v>
      </c>
      <c r="BK113" s="4">
        <v>0.73629999999999995</v>
      </c>
      <c r="BL113" s="4">
        <v>0.36249999999999999</v>
      </c>
      <c r="BM113" s="4">
        <v>0.94230000000000003</v>
      </c>
      <c r="BN113" s="4">
        <v>0.23760000000000001</v>
      </c>
      <c r="BO113" s="5">
        <v>0.6915</v>
      </c>
      <c r="BP113" s="5">
        <v>0.81779999999999997</v>
      </c>
      <c r="BQ113" s="5">
        <v>0.31240000000000001</v>
      </c>
      <c r="BR113" s="5">
        <v>0.91439999999999999</v>
      </c>
      <c r="BS113" s="5">
        <v>0.15590000000000001</v>
      </c>
      <c r="BT113" s="4">
        <v>0.81559999999999999</v>
      </c>
      <c r="BU113" s="4">
        <v>1.1375999999999999</v>
      </c>
      <c r="BV113" s="4">
        <v>0.2203</v>
      </c>
      <c r="BW113" s="4">
        <v>0.80820000000000003</v>
      </c>
      <c r="BX113" s="4">
        <v>5.3199999999999997E-2</v>
      </c>
      <c r="BY113" s="5">
        <v>0.62239999999999995</v>
      </c>
      <c r="BZ113" s="5">
        <v>0.66420000000000001</v>
      </c>
      <c r="CA113" s="5">
        <v>0.41639999999999999</v>
      </c>
      <c r="CB113" s="5">
        <v>0.96299999999999997</v>
      </c>
      <c r="CC113" s="5">
        <v>0.12759999999999999</v>
      </c>
      <c r="CD113" s="4">
        <v>0.63759999999999994</v>
      </c>
      <c r="CE113" s="4">
        <v>0.69540000000000002</v>
      </c>
      <c r="CF113" s="4">
        <v>0.39679999999999999</v>
      </c>
      <c r="CG113" s="4">
        <v>0.95530000000000004</v>
      </c>
      <c r="CH113" s="4">
        <v>0.17319999999999999</v>
      </c>
      <c r="CI113" s="5">
        <v>0.65629999999999999</v>
      </c>
      <c r="CJ113" s="5">
        <v>0.73499999999999999</v>
      </c>
      <c r="CK113" s="5">
        <v>0.36330000000000001</v>
      </c>
      <c r="CL113" s="5">
        <v>0.94259999999999999</v>
      </c>
      <c r="CM113" s="5">
        <v>0.17</v>
      </c>
      <c r="CN113" s="4">
        <v>0.69099999999999995</v>
      </c>
      <c r="CO113" s="4">
        <v>0.81559999999999999</v>
      </c>
      <c r="CP113" s="4">
        <v>0.3125</v>
      </c>
      <c r="CQ113" s="4">
        <v>0.91459999999999997</v>
      </c>
      <c r="CR113" s="4">
        <v>0.1033</v>
      </c>
      <c r="CS113" s="5">
        <v>0.81620000000000004</v>
      </c>
      <c r="CT113" s="5">
        <v>1.1393</v>
      </c>
      <c r="CU113" s="5">
        <v>0.21890000000000001</v>
      </c>
      <c r="CV113" s="5">
        <v>0.80830000000000002</v>
      </c>
      <c r="CW113" s="5">
        <v>3.9199999999999999E-2</v>
      </c>
      <c r="CX113" s="4">
        <v>0.62549999999999994</v>
      </c>
      <c r="CY113" s="4">
        <v>0.66890000000000005</v>
      </c>
      <c r="CZ113" s="4">
        <v>0.41389999999999999</v>
      </c>
      <c r="DA113" s="4">
        <v>0.96240000000000003</v>
      </c>
      <c r="DB113" s="4">
        <v>0.1825</v>
      </c>
      <c r="DC113" s="5">
        <v>0.63700000000000001</v>
      </c>
      <c r="DD113" s="5">
        <v>0.69340000000000002</v>
      </c>
      <c r="DE113" s="5">
        <v>0.39389999999999997</v>
      </c>
      <c r="DF113" s="5">
        <v>0.95499999999999996</v>
      </c>
      <c r="DG113" s="5">
        <v>0.1976</v>
      </c>
      <c r="DH113" s="4">
        <v>0.65580000000000005</v>
      </c>
      <c r="DI113" s="4">
        <v>0.73370000000000002</v>
      </c>
      <c r="DJ113" s="4">
        <v>0.36670000000000003</v>
      </c>
      <c r="DK113" s="4">
        <v>0.94179999999999997</v>
      </c>
      <c r="DL113" s="4">
        <v>0.1454</v>
      </c>
      <c r="DM113" s="5">
        <v>0.69169999999999998</v>
      </c>
      <c r="DN113" s="5">
        <v>0.81740000000000002</v>
      </c>
      <c r="DO113" s="5">
        <v>0.31119999999999998</v>
      </c>
      <c r="DP113" s="5">
        <v>0.91490000000000005</v>
      </c>
      <c r="DQ113" s="5">
        <v>0.13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0.67958750000000012</v>
      </c>
      <c r="EW113" s="4">
        <f t="shared" si="7"/>
        <v>0.79628749999999993</v>
      </c>
      <c r="EX113" s="4">
        <f t="shared" si="8"/>
        <v>0.34446249999999995</v>
      </c>
      <c r="EY113" s="4">
        <f t="shared" si="9"/>
        <v>0.92123333333333302</v>
      </c>
      <c r="EZ113" s="4">
        <f t="shared" si="10"/>
        <v>0.17326249999999999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k=20, r=0.1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r=0.1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k=20, r=0.1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k=5, r=0.1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k=20, r=0.9</v>
      </c>
    </row>
    <row r="114" spans="1:161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4">
        <v>0.65110000000000001</v>
      </c>
      <c r="AB114" s="14">
        <v>0.72589999999999999</v>
      </c>
      <c r="AC114" s="14">
        <v>0.39539999999999997</v>
      </c>
      <c r="AD114" s="14">
        <v>0.96299999999999997</v>
      </c>
      <c r="AE114" s="14">
        <v>0.31430000000000002</v>
      </c>
      <c r="AF114" s="4">
        <v>0.66100000000000003</v>
      </c>
      <c r="AG114" s="4">
        <v>0.74790000000000001</v>
      </c>
      <c r="AH114" s="4">
        <v>0.3821</v>
      </c>
      <c r="AI114" s="4">
        <v>0.95469999999999999</v>
      </c>
      <c r="AJ114" s="4">
        <v>0.36209999999999998</v>
      </c>
      <c r="AK114" s="14">
        <v>0.67659999999999998</v>
      </c>
      <c r="AL114" s="14">
        <v>0.78680000000000005</v>
      </c>
      <c r="AM114" s="14">
        <v>0.35049999999999998</v>
      </c>
      <c r="AN114" s="14">
        <v>0.9415</v>
      </c>
      <c r="AO114" s="14">
        <v>0.3644</v>
      </c>
      <c r="AP114" s="4">
        <v>0.71419999999999995</v>
      </c>
      <c r="AQ114" s="4">
        <v>0.878</v>
      </c>
      <c r="AR114" s="4">
        <v>0.30099999999999999</v>
      </c>
      <c r="AS114" s="4">
        <v>0.91020000000000001</v>
      </c>
      <c r="AT114" s="4">
        <v>0.2276</v>
      </c>
      <c r="AU114" s="14">
        <v>0.82240000000000002</v>
      </c>
      <c r="AV114" s="14">
        <v>1.1486000000000001</v>
      </c>
      <c r="AW114" s="14">
        <v>0.2127</v>
      </c>
      <c r="AX114" s="14">
        <v>0.68010000000000004</v>
      </c>
      <c r="AY114" s="14">
        <v>7.0300000000000001E-2</v>
      </c>
      <c r="AZ114" s="4">
        <v>0.65180000000000005</v>
      </c>
      <c r="BA114" s="4">
        <v>0.72729999999999995</v>
      </c>
      <c r="BB114" s="4">
        <v>0.38100000000000001</v>
      </c>
      <c r="BC114" s="4">
        <v>0.96279999999999999</v>
      </c>
      <c r="BD114" s="4">
        <v>0.28210000000000002</v>
      </c>
      <c r="BE114" s="14">
        <v>0.66149999999999998</v>
      </c>
      <c r="BF114" s="14">
        <v>0.75060000000000004</v>
      </c>
      <c r="BG114" s="14">
        <v>0.37840000000000001</v>
      </c>
      <c r="BH114" s="14">
        <v>0.95550000000000002</v>
      </c>
      <c r="BI114" s="14">
        <v>0.3745</v>
      </c>
      <c r="BJ114" s="4">
        <v>0.67810000000000004</v>
      </c>
      <c r="BK114" s="4">
        <v>0.79</v>
      </c>
      <c r="BL114" s="4">
        <v>0.35120000000000001</v>
      </c>
      <c r="BM114" s="4">
        <v>0.94169999999999998</v>
      </c>
      <c r="BN114" s="4">
        <v>0.32850000000000001</v>
      </c>
      <c r="BO114" s="14">
        <v>0.71450000000000002</v>
      </c>
      <c r="BP114" s="14">
        <v>0.88070000000000004</v>
      </c>
      <c r="BQ114" s="14">
        <v>0.3014</v>
      </c>
      <c r="BR114" s="14">
        <v>0.91</v>
      </c>
      <c r="BS114" s="14">
        <v>0.23219999999999999</v>
      </c>
      <c r="BT114" s="4">
        <v>0.82099999999999995</v>
      </c>
      <c r="BU114" s="4">
        <v>1.1472</v>
      </c>
      <c r="BV114" s="4">
        <v>0.217</v>
      </c>
      <c r="BW114" s="4">
        <v>0.68020000000000003</v>
      </c>
      <c r="BX114" s="4">
        <v>6.0600000000000001E-2</v>
      </c>
      <c r="BY114" s="14">
        <v>0.64900000000000002</v>
      </c>
      <c r="BZ114" s="14">
        <v>0.72270000000000001</v>
      </c>
      <c r="CA114" s="14">
        <v>0.39529999999999998</v>
      </c>
      <c r="CB114" s="14">
        <v>0.96289999999999998</v>
      </c>
      <c r="CC114" s="14">
        <v>0.22259999999999999</v>
      </c>
      <c r="CD114" s="4">
        <v>0.66120000000000001</v>
      </c>
      <c r="CE114" s="4">
        <v>0.75060000000000004</v>
      </c>
      <c r="CF114" s="4">
        <v>0.37830000000000003</v>
      </c>
      <c r="CG114" s="4">
        <v>0.95520000000000005</v>
      </c>
      <c r="CH114" s="4">
        <v>0.28539999999999999</v>
      </c>
      <c r="CI114" s="16"/>
      <c r="CJ114" s="16"/>
      <c r="CK114" s="16"/>
      <c r="CL114" s="16"/>
      <c r="CM114" s="16"/>
      <c r="CN114" s="4">
        <v>0.71440000000000003</v>
      </c>
      <c r="CO114" s="4">
        <v>0.88080000000000003</v>
      </c>
      <c r="CP114" s="4">
        <v>0.30199999999999999</v>
      </c>
      <c r="CQ114" s="4">
        <v>0.9103</v>
      </c>
      <c r="CR114" s="4">
        <v>0.1411</v>
      </c>
      <c r="CS114" s="14">
        <v>0.82130000000000003</v>
      </c>
      <c r="CT114" s="14">
        <v>1.1476999999999999</v>
      </c>
      <c r="CU114" s="14">
        <v>0.218</v>
      </c>
      <c r="CV114" s="14">
        <v>0.67959999999999998</v>
      </c>
      <c r="CW114" s="14">
        <v>4.7E-2</v>
      </c>
      <c r="CX114" s="4">
        <v>0.65169999999999995</v>
      </c>
      <c r="CY114" s="4">
        <v>0.72770000000000001</v>
      </c>
      <c r="CZ114" s="4">
        <v>0.38929999999999998</v>
      </c>
      <c r="DA114" s="4">
        <v>0.96240000000000003</v>
      </c>
      <c r="DB114" s="4">
        <v>0.31180000000000002</v>
      </c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4">
        <v>0.71460000000000001</v>
      </c>
      <c r="DN114" s="14">
        <v>0.88070000000000004</v>
      </c>
      <c r="DO114" s="14">
        <v>0.30009999999999998</v>
      </c>
      <c r="DP114" s="14">
        <v>0.91049999999999998</v>
      </c>
      <c r="DQ114" s="14">
        <v>0.18540000000000001</v>
      </c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/>
      <c r="EH114" s="14"/>
      <c r="EI114" s="14"/>
      <c r="EJ114" s="14"/>
      <c r="EK114" s="14"/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0.70402500000000012</v>
      </c>
      <c r="EW114" s="4">
        <f t="shared" si="7"/>
        <v>0.85582500000000006</v>
      </c>
      <c r="EX114" s="4">
        <f t="shared" si="8"/>
        <v>0.32835624999999996</v>
      </c>
      <c r="EY114" s="4">
        <f t="shared" si="9"/>
        <v>0.89253749999999998</v>
      </c>
      <c r="EZ114" s="4">
        <f t="shared" si="10"/>
        <v>0.23811875000000005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k=20, r=0.1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k=20, r=0.1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k=10, r=0.1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k=10, r=0.1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k=20, r=0.9</v>
      </c>
    </row>
    <row r="115" spans="1:16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0.68540000000000001</v>
      </c>
      <c r="H115" s="5">
        <v>0.80359999999999998</v>
      </c>
      <c r="I115" s="5">
        <v>0.29830000000000001</v>
      </c>
      <c r="J115" s="5">
        <v>0.92779999999999996</v>
      </c>
      <c r="K115" s="5">
        <v>2.4899999999999999E-2</v>
      </c>
      <c r="L115" s="4">
        <v>0.69779999999999998</v>
      </c>
      <c r="M115" s="4">
        <v>0.83309999999999995</v>
      </c>
      <c r="N115" s="4">
        <v>0.2802</v>
      </c>
      <c r="O115" s="4">
        <v>0.90259999999999996</v>
      </c>
      <c r="P115" s="4">
        <v>1.1299999999999999E-2</v>
      </c>
      <c r="Q115" s="5">
        <v>0.72709999999999997</v>
      </c>
      <c r="R115" s="5">
        <v>0.89900000000000002</v>
      </c>
      <c r="S115" s="5">
        <v>0.2359</v>
      </c>
      <c r="T115" s="5">
        <v>0.85029999999999994</v>
      </c>
      <c r="U115" s="5">
        <v>1.11E-2</v>
      </c>
      <c r="V115" s="4">
        <v>0.81230000000000002</v>
      </c>
      <c r="W115" s="4">
        <v>1.1176999999999999</v>
      </c>
      <c r="X115" s="4">
        <v>0.1578</v>
      </c>
      <c r="Y115" s="4">
        <v>0.62590000000000001</v>
      </c>
      <c r="Z115" s="4">
        <v>5.5999999999999999E-3</v>
      </c>
      <c r="AA115" s="14">
        <v>0.67490000000000006</v>
      </c>
      <c r="AB115" s="14">
        <v>0.78149999999999997</v>
      </c>
      <c r="AC115" s="14">
        <v>0.3231</v>
      </c>
      <c r="AD115" s="14">
        <v>0.94140000000000001</v>
      </c>
      <c r="AE115" s="14">
        <v>2.6599999999999999E-2</v>
      </c>
      <c r="AF115" s="4">
        <v>0.68510000000000004</v>
      </c>
      <c r="AG115" s="4">
        <v>0.80389999999999995</v>
      </c>
      <c r="AH115" s="4">
        <v>0.30259999999999998</v>
      </c>
      <c r="AI115" s="4">
        <v>0.92730000000000001</v>
      </c>
      <c r="AJ115" s="4">
        <v>1.8499999999999999E-2</v>
      </c>
      <c r="AK115" s="14">
        <v>0.69820000000000004</v>
      </c>
      <c r="AL115" s="14">
        <v>0.83420000000000005</v>
      </c>
      <c r="AM115" s="14">
        <v>0.27700000000000002</v>
      </c>
      <c r="AN115" s="14">
        <v>0.90310000000000001</v>
      </c>
      <c r="AO115" s="14">
        <v>1.12E-2</v>
      </c>
      <c r="AP115" s="4">
        <v>0.72589999999999999</v>
      </c>
      <c r="AQ115" s="4">
        <v>0.89839999999999998</v>
      </c>
      <c r="AR115" s="4">
        <v>0.2404</v>
      </c>
      <c r="AS115" s="4">
        <v>0.8488</v>
      </c>
      <c r="AT115" s="4">
        <v>1.18E-2</v>
      </c>
      <c r="AU115" s="14">
        <v>0.81279999999999997</v>
      </c>
      <c r="AV115" s="14">
        <v>1.1191</v>
      </c>
      <c r="AW115" s="14">
        <v>0.1585</v>
      </c>
      <c r="AX115" s="14">
        <v>0.62360000000000004</v>
      </c>
      <c r="AY115" s="14">
        <v>4.7999999999999996E-3</v>
      </c>
      <c r="AZ115" s="4">
        <v>0.6774</v>
      </c>
      <c r="BA115" s="4">
        <v>0.78739999999999999</v>
      </c>
      <c r="BB115" s="4">
        <v>0.30449999999999999</v>
      </c>
      <c r="BC115" s="4">
        <v>0.94110000000000005</v>
      </c>
      <c r="BD115" s="4">
        <v>2.4400000000000002E-2</v>
      </c>
      <c r="BE115" s="5">
        <v>0.68430000000000002</v>
      </c>
      <c r="BF115" s="5">
        <v>0.80300000000000005</v>
      </c>
      <c r="BG115" s="5">
        <v>0.29680000000000001</v>
      </c>
      <c r="BH115" s="5">
        <v>0.92820000000000003</v>
      </c>
      <c r="BI115" s="5">
        <v>1.5800000000000002E-2</v>
      </c>
      <c r="BJ115" s="4">
        <v>0.6986</v>
      </c>
      <c r="BK115" s="4">
        <v>0.83509999999999995</v>
      </c>
      <c r="BL115" s="4">
        <v>0.27700000000000002</v>
      </c>
      <c r="BM115" s="4">
        <v>0.90359999999999996</v>
      </c>
      <c r="BN115" s="4">
        <v>1.09E-2</v>
      </c>
      <c r="BO115" s="5">
        <v>0.72709999999999997</v>
      </c>
      <c r="BP115" s="5">
        <v>0.9022</v>
      </c>
      <c r="BQ115" s="5">
        <v>0.24340000000000001</v>
      </c>
      <c r="BR115" s="5">
        <v>0.8488</v>
      </c>
      <c r="BS115" s="5">
        <v>9.5999999999999992E-3</v>
      </c>
      <c r="BT115" s="4">
        <v>0.81159999999999999</v>
      </c>
      <c r="BU115" s="4">
        <v>1.1171</v>
      </c>
      <c r="BV115" s="4">
        <v>0.16400000000000001</v>
      </c>
      <c r="BW115" s="4">
        <v>0.62270000000000003</v>
      </c>
      <c r="BX115" s="4">
        <v>4.1000000000000003E-3</v>
      </c>
      <c r="BY115" s="5">
        <v>0.67400000000000004</v>
      </c>
      <c r="BZ115" s="5">
        <v>0.78</v>
      </c>
      <c r="CA115" s="5">
        <v>0.32040000000000002</v>
      </c>
      <c r="CB115" s="5">
        <v>0.9415</v>
      </c>
      <c r="CC115" s="5">
        <v>1.5900000000000001E-2</v>
      </c>
      <c r="CD115" s="4">
        <v>0.68469999999999998</v>
      </c>
      <c r="CE115" s="4">
        <v>0.80300000000000005</v>
      </c>
      <c r="CF115" s="4">
        <v>0.30159999999999998</v>
      </c>
      <c r="CG115" s="4">
        <v>0.92749999999999999</v>
      </c>
      <c r="CH115" s="4">
        <v>1.18E-2</v>
      </c>
      <c r="CI115" s="5">
        <v>0.69879999999999998</v>
      </c>
      <c r="CJ115" s="5">
        <v>0.83579999999999999</v>
      </c>
      <c r="CK115" s="5">
        <v>0.2757</v>
      </c>
      <c r="CL115" s="5">
        <v>0.90369999999999995</v>
      </c>
      <c r="CM115" s="5">
        <v>1.06E-2</v>
      </c>
      <c r="CN115" s="4">
        <v>0.72729999999999995</v>
      </c>
      <c r="CO115" s="4">
        <v>0.90200000000000002</v>
      </c>
      <c r="CP115" s="4">
        <v>0.2424</v>
      </c>
      <c r="CQ115" s="4">
        <v>0.84919999999999995</v>
      </c>
      <c r="CR115" s="4">
        <v>5.8999999999999999E-3</v>
      </c>
      <c r="CS115" s="5">
        <v>0.81179999999999997</v>
      </c>
      <c r="CT115" s="5">
        <v>1.1167</v>
      </c>
      <c r="CU115" s="5">
        <v>0.16070000000000001</v>
      </c>
      <c r="CV115" s="5">
        <v>0.62250000000000005</v>
      </c>
      <c r="CW115" s="5">
        <v>2.5999999999999999E-3</v>
      </c>
      <c r="CX115" s="4">
        <v>0.67730000000000001</v>
      </c>
      <c r="CY115" s="4">
        <v>0.78649999999999998</v>
      </c>
      <c r="CZ115" s="4">
        <v>0.31390000000000001</v>
      </c>
      <c r="DA115" s="4">
        <v>0.9405</v>
      </c>
      <c r="DB115" s="4">
        <v>2.1499999999999998E-2</v>
      </c>
      <c r="DC115" s="5">
        <v>0.68400000000000005</v>
      </c>
      <c r="DD115" s="5">
        <v>0.80179999999999996</v>
      </c>
      <c r="DE115" s="5">
        <v>0.30020000000000002</v>
      </c>
      <c r="DF115" s="5">
        <v>0.9274</v>
      </c>
      <c r="DG115" s="5">
        <v>1.26E-2</v>
      </c>
      <c r="DH115" s="4">
        <v>0.69830000000000003</v>
      </c>
      <c r="DI115" s="4">
        <v>0.83440000000000003</v>
      </c>
      <c r="DJ115" s="4">
        <v>0.27860000000000001</v>
      </c>
      <c r="DK115" s="4">
        <v>0.90290000000000004</v>
      </c>
      <c r="DL115" s="4">
        <v>8.6999999999999994E-3</v>
      </c>
      <c r="DM115" s="5">
        <v>0.72670000000000001</v>
      </c>
      <c r="DN115" s="5">
        <v>0.90080000000000005</v>
      </c>
      <c r="DO115" s="5">
        <v>0.2404</v>
      </c>
      <c r="DP115" s="5">
        <v>0.84989999999999999</v>
      </c>
      <c r="DQ115" s="5">
        <v>6.1000000000000004E-3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0.71568750000000014</v>
      </c>
      <c r="EW115" s="4">
        <f t="shared" si="7"/>
        <v>0.87808333333333355</v>
      </c>
      <c r="EX115" s="4">
        <f t="shared" si="8"/>
        <v>0.26238750000000005</v>
      </c>
      <c r="EY115" s="4">
        <f t="shared" si="9"/>
        <v>0.85839166666666677</v>
      </c>
      <c r="EZ115" s="4">
        <f t="shared" si="10"/>
        <v>1.2991666666666667E-2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k=20, r=0.1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r=0.1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k=10, r=0.1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k=20, r=0.1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k=20, r=0.9</v>
      </c>
    </row>
    <row r="116" spans="1:16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0.68320000000000003</v>
      </c>
      <c r="H116" s="5">
        <v>0.8</v>
      </c>
      <c r="I116" s="5">
        <v>0.31069999999999998</v>
      </c>
      <c r="J116" s="5">
        <v>0.93669999999999998</v>
      </c>
      <c r="K116" s="5">
        <v>6.9500000000000006E-2</v>
      </c>
      <c r="L116" s="4">
        <v>0.69489999999999996</v>
      </c>
      <c r="M116" s="4">
        <v>0.82789999999999997</v>
      </c>
      <c r="N116" s="4">
        <v>0.29110000000000003</v>
      </c>
      <c r="O116" s="4">
        <v>0.91379999999999995</v>
      </c>
      <c r="P116" s="4">
        <v>3.5700000000000003E-2</v>
      </c>
      <c r="Q116" s="5">
        <v>0.72289999999999999</v>
      </c>
      <c r="R116" s="5">
        <v>0.89029999999999998</v>
      </c>
      <c r="S116" s="5">
        <v>0.24360000000000001</v>
      </c>
      <c r="T116" s="5">
        <v>0.86409999999999998</v>
      </c>
      <c r="U116" s="5">
        <v>2.9600000000000001E-2</v>
      </c>
      <c r="V116" s="4">
        <v>0.80869999999999997</v>
      </c>
      <c r="W116" s="4">
        <v>1.109</v>
      </c>
      <c r="X116" s="4">
        <v>0.1623</v>
      </c>
      <c r="Y116" s="4">
        <v>0.63370000000000004</v>
      </c>
      <c r="Z116" s="4">
        <v>1.2699999999999999E-2</v>
      </c>
      <c r="AA116" s="14">
        <v>0.67390000000000005</v>
      </c>
      <c r="AB116" s="14">
        <v>0.77949999999999997</v>
      </c>
      <c r="AC116" s="14">
        <v>0.33189999999999997</v>
      </c>
      <c r="AD116" s="14">
        <v>0.94889999999999997</v>
      </c>
      <c r="AE116" s="14">
        <v>6.3200000000000006E-2</v>
      </c>
      <c r="AF116" s="4">
        <v>0.68320000000000003</v>
      </c>
      <c r="AG116" s="4">
        <v>0.8004</v>
      </c>
      <c r="AH116" s="4">
        <v>0.31419999999999998</v>
      </c>
      <c r="AI116" s="4">
        <v>0.93610000000000004</v>
      </c>
      <c r="AJ116" s="4">
        <v>4.8800000000000003E-2</v>
      </c>
      <c r="AK116" s="14">
        <v>0.69569999999999999</v>
      </c>
      <c r="AL116" s="14">
        <v>0.83020000000000005</v>
      </c>
      <c r="AM116" s="14">
        <v>0.28689999999999999</v>
      </c>
      <c r="AN116" s="14">
        <v>0.91400000000000003</v>
      </c>
      <c r="AO116" s="14">
        <v>3.6900000000000002E-2</v>
      </c>
      <c r="AP116" s="4">
        <v>0.72209999999999996</v>
      </c>
      <c r="AQ116" s="4">
        <v>0.89070000000000005</v>
      </c>
      <c r="AR116" s="4">
        <v>0.2505</v>
      </c>
      <c r="AS116" s="4">
        <v>0.86270000000000002</v>
      </c>
      <c r="AT116" s="4">
        <v>2.7799999999999998E-2</v>
      </c>
      <c r="AU116" s="14">
        <v>0.80820000000000003</v>
      </c>
      <c r="AV116" s="14">
        <v>1.1085</v>
      </c>
      <c r="AW116" s="14">
        <v>0.1646</v>
      </c>
      <c r="AX116" s="14">
        <v>0.63200000000000001</v>
      </c>
      <c r="AY116" s="14">
        <v>1.1299999999999999E-2</v>
      </c>
      <c r="AZ116" s="4">
        <v>0.67569999999999997</v>
      </c>
      <c r="BA116" s="4">
        <v>0.78410000000000002</v>
      </c>
      <c r="BB116" s="4">
        <v>0.31790000000000002</v>
      </c>
      <c r="BC116" s="4">
        <v>0.94820000000000004</v>
      </c>
      <c r="BD116" s="4">
        <v>5.8599999999999999E-2</v>
      </c>
      <c r="BE116" s="5">
        <v>0.68220000000000003</v>
      </c>
      <c r="BF116" s="5">
        <v>0.79930000000000001</v>
      </c>
      <c r="BG116" s="5">
        <v>0.30759999999999998</v>
      </c>
      <c r="BH116" s="5">
        <v>0.93700000000000006</v>
      </c>
      <c r="BI116" s="5">
        <v>4.4499999999999998E-2</v>
      </c>
      <c r="BJ116" s="4">
        <v>0.69620000000000004</v>
      </c>
      <c r="BK116" s="4">
        <v>0.83120000000000005</v>
      </c>
      <c r="BL116" s="4">
        <v>0.28660000000000002</v>
      </c>
      <c r="BM116" s="4">
        <v>0.91469999999999996</v>
      </c>
      <c r="BN116" s="4">
        <v>3.15E-2</v>
      </c>
      <c r="BO116" s="5">
        <v>0.72350000000000003</v>
      </c>
      <c r="BP116" s="5">
        <v>0.89470000000000005</v>
      </c>
      <c r="BQ116" s="5">
        <v>0.2515</v>
      </c>
      <c r="BR116" s="5">
        <v>0.86229999999999996</v>
      </c>
      <c r="BS116" s="5">
        <v>2.4299999999999999E-2</v>
      </c>
      <c r="BT116" s="4">
        <v>0.80779999999999996</v>
      </c>
      <c r="BU116" s="4">
        <v>1.1074999999999999</v>
      </c>
      <c r="BV116" s="4">
        <v>0.16969999999999999</v>
      </c>
      <c r="BW116" s="4">
        <v>0.63109999999999999</v>
      </c>
      <c r="BX116" s="4">
        <v>9.1999999999999998E-3</v>
      </c>
      <c r="BY116" s="5">
        <v>0.67269999999999996</v>
      </c>
      <c r="BZ116" s="5">
        <v>0.77800000000000002</v>
      </c>
      <c r="CA116" s="5">
        <v>0.33389999999999997</v>
      </c>
      <c r="CB116" s="5">
        <v>0.9486</v>
      </c>
      <c r="CC116" s="5">
        <v>4.6399999999999997E-2</v>
      </c>
      <c r="CD116" s="4">
        <v>0.6825</v>
      </c>
      <c r="CE116" s="4">
        <v>0.7994</v>
      </c>
      <c r="CF116" s="4">
        <v>0.31180000000000002</v>
      </c>
      <c r="CG116" s="4">
        <v>0.93620000000000003</v>
      </c>
      <c r="CH116" s="4">
        <v>3.5400000000000001E-2</v>
      </c>
      <c r="CI116" s="14">
        <v>0.69589999999999996</v>
      </c>
      <c r="CJ116" s="14">
        <v>0.83040000000000003</v>
      </c>
      <c r="CK116" s="14">
        <v>0.28660000000000002</v>
      </c>
      <c r="CL116" s="14">
        <v>0.91479999999999995</v>
      </c>
      <c r="CM116" s="14">
        <v>2.9399999999999999E-2</v>
      </c>
      <c r="CN116" s="4">
        <v>0.72330000000000005</v>
      </c>
      <c r="CO116" s="4">
        <v>0.89439999999999997</v>
      </c>
      <c r="CP116" s="4">
        <v>0.25209999999999999</v>
      </c>
      <c r="CQ116" s="4">
        <v>0.8629</v>
      </c>
      <c r="CR116" s="4">
        <v>1.6799999999999999E-2</v>
      </c>
      <c r="CS116" s="5">
        <v>0.80789999999999995</v>
      </c>
      <c r="CT116" s="5">
        <v>1.1073</v>
      </c>
      <c r="CU116" s="5">
        <v>0.16569999999999999</v>
      </c>
      <c r="CV116" s="5">
        <v>0.63139999999999996</v>
      </c>
      <c r="CW116" s="5">
        <v>6.3E-3</v>
      </c>
      <c r="CX116" s="4">
        <v>0.67569999999999997</v>
      </c>
      <c r="CY116" s="4">
        <v>0.78400000000000003</v>
      </c>
      <c r="CZ116" s="4">
        <v>0.3246</v>
      </c>
      <c r="DA116" s="4">
        <v>0.94769999999999999</v>
      </c>
      <c r="DB116" s="4">
        <v>5.8900000000000001E-2</v>
      </c>
      <c r="DC116" s="16"/>
      <c r="DD116" s="16"/>
      <c r="DE116" s="16"/>
      <c r="DF116" s="16"/>
      <c r="DG116" s="16"/>
      <c r="DH116" s="4">
        <v>0.6956</v>
      </c>
      <c r="DI116" s="4">
        <v>0.82989999999999997</v>
      </c>
      <c r="DJ116" s="4">
        <v>0.28849999999999998</v>
      </c>
      <c r="DK116" s="4">
        <v>0.91400000000000003</v>
      </c>
      <c r="DL116" s="4">
        <v>2.52E-2</v>
      </c>
      <c r="DM116" s="14">
        <v>0.72299999999999998</v>
      </c>
      <c r="DN116" s="14">
        <v>0.89359999999999995</v>
      </c>
      <c r="DO116" s="14">
        <v>0.2495</v>
      </c>
      <c r="DP116" s="14">
        <v>0.86329999999999996</v>
      </c>
      <c r="DQ116" s="14">
        <v>1.7899999999999999E-2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0.69530000000000003</v>
      </c>
      <c r="EH116" s="5">
        <v>0.82869999999999999</v>
      </c>
      <c r="EI116" s="5">
        <v>0.2883</v>
      </c>
      <c r="EJ116" s="5">
        <v>0.91420000000000001</v>
      </c>
      <c r="EK116" s="5">
        <v>3.1E-2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0.71348333333333347</v>
      </c>
      <c r="EW116" s="4">
        <f t="shared" si="7"/>
        <v>0.87393333333333334</v>
      </c>
      <c r="EX116" s="4">
        <f t="shared" si="8"/>
        <v>0.2713208333333334</v>
      </c>
      <c r="EY116" s="4">
        <f t="shared" si="9"/>
        <v>0.86738333333333328</v>
      </c>
      <c r="EZ116" s="4">
        <f t="shared" si="10"/>
        <v>3.4991666666666664E-2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k=20, r=0.1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r=0.1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k=20, r=0.1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k=10, r=0.1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k=20, r=0.9</v>
      </c>
    </row>
    <row r="117" spans="1:161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4">
        <v>0.67710000000000004</v>
      </c>
      <c r="AB117" s="14">
        <v>0.79139999999999999</v>
      </c>
      <c r="AC117" s="14">
        <v>0.33179999999999998</v>
      </c>
      <c r="AD117" s="14">
        <v>0.94550000000000001</v>
      </c>
      <c r="AE117" s="14">
        <v>4.6600000000000003E-2</v>
      </c>
      <c r="AF117" s="4">
        <v>0.68810000000000004</v>
      </c>
      <c r="AG117" s="4">
        <v>0.8155</v>
      </c>
      <c r="AH117" s="4">
        <v>0.30370000000000003</v>
      </c>
      <c r="AI117" s="4">
        <v>0.93059999999999998</v>
      </c>
      <c r="AJ117" s="4">
        <v>3.5900000000000001E-2</v>
      </c>
      <c r="AK117" s="14">
        <v>0.70420000000000005</v>
      </c>
      <c r="AL117" s="14">
        <v>0.85329999999999995</v>
      </c>
      <c r="AM117" s="14">
        <v>0.27210000000000001</v>
      </c>
      <c r="AN117" s="14">
        <v>0.90480000000000005</v>
      </c>
      <c r="AO117" s="14">
        <v>2.3599999999999999E-2</v>
      </c>
      <c r="AP117" s="4">
        <v>0.73750000000000004</v>
      </c>
      <c r="AQ117" s="4">
        <v>0.93089999999999995</v>
      </c>
      <c r="AR117" s="4">
        <v>0.2321</v>
      </c>
      <c r="AS117" s="4">
        <v>0.8458</v>
      </c>
      <c r="AT117" s="4">
        <v>2.0400000000000001E-2</v>
      </c>
      <c r="AU117" s="14">
        <v>0.82020000000000004</v>
      </c>
      <c r="AV117" s="14">
        <v>1.1407</v>
      </c>
      <c r="AW117" s="14">
        <v>0.15709999999999999</v>
      </c>
      <c r="AX117" s="14">
        <v>0.62670000000000003</v>
      </c>
      <c r="AY117" s="14">
        <v>8.6999999999999994E-3</v>
      </c>
      <c r="AZ117" s="4">
        <v>0.67869999999999997</v>
      </c>
      <c r="BA117" s="4">
        <v>0.7954</v>
      </c>
      <c r="BB117" s="4">
        <v>0.315</v>
      </c>
      <c r="BC117" s="4">
        <v>0.94440000000000002</v>
      </c>
      <c r="BD117" s="4">
        <v>4.3999999999999997E-2</v>
      </c>
      <c r="BE117" s="5">
        <v>0.68789999999999996</v>
      </c>
      <c r="BF117" s="5">
        <v>0.81579999999999997</v>
      </c>
      <c r="BG117" s="5">
        <v>0.3004</v>
      </c>
      <c r="BH117" s="5">
        <v>0.93169999999999997</v>
      </c>
      <c r="BI117" s="5">
        <v>3.2099999999999997E-2</v>
      </c>
      <c r="BJ117" s="4">
        <v>0.70479999999999998</v>
      </c>
      <c r="BK117" s="4">
        <v>0.8548</v>
      </c>
      <c r="BL117" s="4">
        <v>0.27289999999999998</v>
      </c>
      <c r="BM117" s="4">
        <v>0.90549999999999997</v>
      </c>
      <c r="BN117" s="4">
        <v>2.4199999999999999E-2</v>
      </c>
      <c r="BO117" s="5">
        <v>0.73770000000000002</v>
      </c>
      <c r="BP117" s="5">
        <v>0.93240000000000001</v>
      </c>
      <c r="BQ117" s="5">
        <v>0.2379</v>
      </c>
      <c r="BR117" s="5">
        <v>0.84589999999999999</v>
      </c>
      <c r="BS117" s="5">
        <v>1.7500000000000002E-2</v>
      </c>
      <c r="BT117" s="4">
        <v>0.81940000000000002</v>
      </c>
      <c r="BU117" s="4">
        <v>1.1395</v>
      </c>
      <c r="BV117" s="4">
        <v>0.16250000000000001</v>
      </c>
      <c r="BW117" s="4">
        <v>0.62490000000000001</v>
      </c>
      <c r="BX117" s="4">
        <v>6.6E-3</v>
      </c>
      <c r="BY117" s="5">
        <v>0.67559999999999998</v>
      </c>
      <c r="BZ117" s="5">
        <v>0.7883</v>
      </c>
      <c r="CA117" s="5">
        <v>0.32529999999999998</v>
      </c>
      <c r="CB117" s="5">
        <v>0.94450000000000001</v>
      </c>
      <c r="CC117" s="5">
        <v>3.4299999999999997E-2</v>
      </c>
      <c r="CD117" s="4">
        <v>0.68830000000000002</v>
      </c>
      <c r="CE117" s="4">
        <v>0.81699999999999995</v>
      </c>
      <c r="CF117" s="4">
        <v>0.30280000000000001</v>
      </c>
      <c r="CG117" s="4">
        <v>0.93089999999999995</v>
      </c>
      <c r="CH117" s="4">
        <v>2.5700000000000001E-2</v>
      </c>
      <c r="CI117" s="5">
        <v>0.70479999999999998</v>
      </c>
      <c r="CJ117" s="5">
        <v>0.85509999999999997</v>
      </c>
      <c r="CK117" s="5">
        <v>0.27189999999999998</v>
      </c>
      <c r="CL117" s="5">
        <v>0.90590000000000004</v>
      </c>
      <c r="CM117" s="5">
        <v>2.07E-2</v>
      </c>
      <c r="CN117" s="4">
        <v>0.73799999999999999</v>
      </c>
      <c r="CO117" s="4">
        <v>0.93320000000000003</v>
      </c>
      <c r="CP117" s="4">
        <v>0.23619999999999999</v>
      </c>
      <c r="CQ117" s="4">
        <v>0.8468</v>
      </c>
      <c r="CR117" s="4">
        <v>1.14E-2</v>
      </c>
      <c r="CS117" s="5">
        <v>0.81969999999999998</v>
      </c>
      <c r="CT117" s="5">
        <v>1.139</v>
      </c>
      <c r="CU117" s="5">
        <v>0.15920000000000001</v>
      </c>
      <c r="CV117" s="5">
        <v>0.62660000000000005</v>
      </c>
      <c r="CW117" s="5">
        <v>4.3E-3</v>
      </c>
      <c r="CX117" s="4">
        <v>0.67920000000000003</v>
      </c>
      <c r="CY117" s="4">
        <v>0.79559999999999997</v>
      </c>
      <c r="CZ117" s="4">
        <v>0.31940000000000002</v>
      </c>
      <c r="DA117" s="4">
        <v>0.94399999999999995</v>
      </c>
      <c r="DB117" s="4">
        <v>4.6800000000000001E-2</v>
      </c>
      <c r="DC117" s="5">
        <v>0.68710000000000004</v>
      </c>
      <c r="DD117" s="5">
        <v>0.81389999999999996</v>
      </c>
      <c r="DE117" s="5">
        <v>0.30170000000000002</v>
      </c>
      <c r="DF117" s="5">
        <v>0.93089999999999995</v>
      </c>
      <c r="DG117" s="5">
        <v>2.7199999999999998E-2</v>
      </c>
      <c r="DH117" s="4">
        <v>0.70440000000000003</v>
      </c>
      <c r="DI117" s="4">
        <v>0.85399999999999998</v>
      </c>
      <c r="DJ117" s="4">
        <v>0.27379999999999999</v>
      </c>
      <c r="DK117" s="4">
        <v>0.9052</v>
      </c>
      <c r="DL117" s="4">
        <v>1.8499999999999999E-2</v>
      </c>
      <c r="DM117" s="5">
        <v>0.73750000000000004</v>
      </c>
      <c r="DN117" s="5">
        <v>0.93189999999999995</v>
      </c>
      <c r="DO117" s="5">
        <v>0.2354</v>
      </c>
      <c r="DP117" s="5">
        <v>0.84719999999999995</v>
      </c>
      <c r="DQ117" s="5">
        <v>1.23E-2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0.72053684210526325</v>
      </c>
      <c r="EW117" s="4">
        <f t="shared" si="7"/>
        <v>0.89461578947368414</v>
      </c>
      <c r="EX117" s="4">
        <f t="shared" si="8"/>
        <v>0.26374736842105267</v>
      </c>
      <c r="EY117" s="4">
        <f t="shared" si="9"/>
        <v>0.86251578947368412</v>
      </c>
      <c r="EZ117" s="4">
        <f t="shared" si="10"/>
        <v>2.4252631578947369E-2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k=20, r=0.1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k=20, r=0.1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k=10, r=0.1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k=10, r=0.1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k=20, r=0.9</v>
      </c>
    </row>
    <row r="118" spans="1:161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4">
        <v>0.76519999999999999</v>
      </c>
      <c r="AB118" s="14">
        <v>0.99080000000000001</v>
      </c>
      <c r="AC118" s="14">
        <v>0.19869999999999999</v>
      </c>
      <c r="AD118" s="14">
        <v>0.66839999999999999</v>
      </c>
      <c r="AE118" s="14">
        <v>0.17299999999999999</v>
      </c>
      <c r="AF118" s="4">
        <v>0.7984</v>
      </c>
      <c r="AG118" s="4">
        <v>1.073</v>
      </c>
      <c r="AH118" s="4">
        <v>0.17680000000000001</v>
      </c>
      <c r="AI118" s="4">
        <v>0.54530000000000001</v>
      </c>
      <c r="AJ118" s="4">
        <v>0.15840000000000001</v>
      </c>
      <c r="AK118" s="14">
        <v>0.82689999999999997</v>
      </c>
      <c r="AL118" s="14">
        <v>1.1496999999999999</v>
      </c>
      <c r="AM118" s="14">
        <v>0.15559999999999999</v>
      </c>
      <c r="AN118" s="14">
        <v>0.41589999999999999</v>
      </c>
      <c r="AO118" s="14">
        <v>0.14000000000000001</v>
      </c>
      <c r="AP118" s="4">
        <v>0.85109999999999997</v>
      </c>
      <c r="AQ118" s="4">
        <v>1.2126999999999999</v>
      </c>
      <c r="AR118" s="4">
        <v>0.12959999999999999</v>
      </c>
      <c r="AS118" s="4">
        <v>0.29699999999999999</v>
      </c>
      <c r="AT118" s="4">
        <v>0.12039999999999999</v>
      </c>
      <c r="AU118" s="14">
        <v>0.84089999999999998</v>
      </c>
      <c r="AV118" s="14">
        <v>1.1593</v>
      </c>
      <c r="AW118" s="14">
        <v>8.77E-2</v>
      </c>
      <c r="AX118" s="14">
        <v>0.12670000000000001</v>
      </c>
      <c r="AY118" s="14">
        <v>7.6799999999999993E-2</v>
      </c>
      <c r="AZ118" s="4">
        <v>0.76290000000000002</v>
      </c>
      <c r="BA118" s="4">
        <v>0.98250000000000004</v>
      </c>
      <c r="BB118" s="4">
        <v>0.19670000000000001</v>
      </c>
      <c r="BC118" s="4">
        <v>0.66720000000000002</v>
      </c>
      <c r="BD118" s="4">
        <v>0.17680000000000001</v>
      </c>
      <c r="BE118" s="5">
        <v>0.7994</v>
      </c>
      <c r="BF118" s="5">
        <v>1.0750999999999999</v>
      </c>
      <c r="BG118" s="5">
        <v>0.17299999999999999</v>
      </c>
      <c r="BH118" s="5">
        <v>0.54690000000000005</v>
      </c>
      <c r="BI118" s="5">
        <v>0.14760000000000001</v>
      </c>
      <c r="BJ118" s="4">
        <v>0.8296</v>
      </c>
      <c r="BK118" s="4">
        <v>1.1585000000000001</v>
      </c>
      <c r="BL118" s="4">
        <v>0.159</v>
      </c>
      <c r="BM118" s="4">
        <v>0.41599999999999998</v>
      </c>
      <c r="BN118" s="4">
        <v>0.1409</v>
      </c>
      <c r="BO118" s="5">
        <v>0.85029999999999994</v>
      </c>
      <c r="BP118" s="5">
        <v>1.2210000000000001</v>
      </c>
      <c r="BQ118" s="5">
        <v>0.12379999999999999</v>
      </c>
      <c r="BR118" s="5">
        <v>0.29499999999999998</v>
      </c>
      <c r="BS118" s="5">
        <v>0.13320000000000001</v>
      </c>
      <c r="BT118" s="4">
        <v>0.84819999999999995</v>
      </c>
      <c r="BU118" s="4">
        <v>1.1811</v>
      </c>
      <c r="BV118" s="4">
        <v>8.2000000000000003E-2</v>
      </c>
      <c r="BW118" s="4">
        <v>0.1275</v>
      </c>
      <c r="BX118" s="4">
        <v>6.6000000000000003E-2</v>
      </c>
      <c r="BY118" s="5">
        <v>0.76160000000000005</v>
      </c>
      <c r="BZ118" s="5">
        <v>0.97889999999999999</v>
      </c>
      <c r="CA118" s="5">
        <v>0.19839999999999999</v>
      </c>
      <c r="CB118" s="5">
        <v>0.6673</v>
      </c>
      <c r="CC118" s="5">
        <v>0.12820000000000001</v>
      </c>
      <c r="CD118" s="4">
        <v>0.79759999999999998</v>
      </c>
      <c r="CE118" s="4">
        <v>1.0716000000000001</v>
      </c>
      <c r="CF118" s="4">
        <v>0.17330000000000001</v>
      </c>
      <c r="CG118" s="4">
        <v>0.54869999999999997</v>
      </c>
      <c r="CH118" s="4">
        <v>0.1139</v>
      </c>
      <c r="CI118" s="5">
        <v>0.83089999999999997</v>
      </c>
      <c r="CJ118" s="5">
        <v>1.1618999999999999</v>
      </c>
      <c r="CK118" s="5">
        <v>0.1585</v>
      </c>
      <c r="CL118" s="5">
        <v>0.41439999999999999</v>
      </c>
      <c r="CM118" s="5">
        <v>0.1076</v>
      </c>
      <c r="CN118" s="4">
        <v>0.85209999999999997</v>
      </c>
      <c r="CO118" s="4">
        <v>1.214</v>
      </c>
      <c r="CP118" s="4">
        <v>0.13619999999999999</v>
      </c>
      <c r="CQ118" s="4">
        <v>0.29899999999999999</v>
      </c>
      <c r="CR118" s="4">
        <v>8.8599999999999998E-2</v>
      </c>
      <c r="CS118" s="5">
        <v>0.83720000000000006</v>
      </c>
      <c r="CT118" s="5">
        <v>1.1613</v>
      </c>
      <c r="CU118" s="5">
        <v>0.1095</v>
      </c>
      <c r="CV118" s="5">
        <v>0.1263</v>
      </c>
      <c r="CW118" s="5">
        <v>4.6800000000000001E-2</v>
      </c>
      <c r="CX118" s="4">
        <v>0.7621</v>
      </c>
      <c r="CY118" s="4">
        <v>0.97870000000000001</v>
      </c>
      <c r="CZ118" s="4">
        <v>0.2</v>
      </c>
      <c r="DA118" s="4">
        <v>0.6663</v>
      </c>
      <c r="DB118" s="4">
        <v>0.17430000000000001</v>
      </c>
      <c r="DC118" s="5">
        <v>0.79800000000000004</v>
      </c>
      <c r="DD118" s="5">
        <v>1.0722</v>
      </c>
      <c r="DE118" s="5">
        <v>0.17230000000000001</v>
      </c>
      <c r="DF118" s="5">
        <v>0.54720000000000002</v>
      </c>
      <c r="DG118" s="5">
        <v>0.1198</v>
      </c>
      <c r="DH118" s="4">
        <v>0.83179999999999998</v>
      </c>
      <c r="DI118" s="4">
        <v>1.1651</v>
      </c>
      <c r="DJ118" s="4">
        <v>0.15479999999999999</v>
      </c>
      <c r="DK118" s="4">
        <v>0.41549999999999998</v>
      </c>
      <c r="DL118" s="4">
        <v>0.10299999999999999</v>
      </c>
      <c r="DM118" s="5">
        <v>0.84940000000000004</v>
      </c>
      <c r="DN118" s="5">
        <v>1.2059</v>
      </c>
      <c r="DO118" s="5">
        <v>0.13020000000000001</v>
      </c>
      <c r="DP118" s="5">
        <v>0.29880000000000001</v>
      </c>
      <c r="DQ118" s="5">
        <v>9.2999999999999999E-2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0.81545263157894721</v>
      </c>
      <c r="EW118" s="4">
        <f t="shared" si="7"/>
        <v>1.1164894736842104</v>
      </c>
      <c r="EX118" s="4">
        <f t="shared" si="8"/>
        <v>0.15347894736842105</v>
      </c>
      <c r="EY118" s="4">
        <f t="shared" si="9"/>
        <v>0.42575789473684206</v>
      </c>
      <c r="EZ118" s="4">
        <f t="shared" si="10"/>
        <v>0.12148947368421055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k=20, r=0.1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k=50, r=0.1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r=0.1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k=10, r=0.1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k=20, r=0.9</v>
      </c>
    </row>
    <row r="119" spans="1:16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0.68330000000000002</v>
      </c>
      <c r="H119" s="5">
        <v>0.80149999999999999</v>
      </c>
      <c r="I119" s="5">
        <v>0.31340000000000001</v>
      </c>
      <c r="J119" s="5">
        <v>0.92379999999999995</v>
      </c>
      <c r="K119" s="5">
        <v>3.78E-2</v>
      </c>
      <c r="L119" s="4">
        <v>0.69969999999999999</v>
      </c>
      <c r="M119" s="4">
        <v>0.83989999999999998</v>
      </c>
      <c r="N119" s="4">
        <v>0.29299999999999998</v>
      </c>
      <c r="O119" s="4">
        <v>0.8952</v>
      </c>
      <c r="P119" s="4">
        <v>1.9199999999999998E-2</v>
      </c>
      <c r="Q119" s="5">
        <v>0.73540000000000005</v>
      </c>
      <c r="R119" s="5">
        <v>0.92159999999999997</v>
      </c>
      <c r="S119" s="5">
        <v>0.23569999999999999</v>
      </c>
      <c r="T119" s="5">
        <v>0.83360000000000001</v>
      </c>
      <c r="U119" s="5">
        <v>1.4999999999999999E-2</v>
      </c>
      <c r="V119" s="4">
        <v>0.81279999999999997</v>
      </c>
      <c r="W119" s="4">
        <v>1.1162000000000001</v>
      </c>
      <c r="X119" s="4">
        <v>0.13250000000000001</v>
      </c>
      <c r="Y119" s="4">
        <v>0.5877</v>
      </c>
      <c r="Z119" s="4">
        <v>7.7999999999999996E-3</v>
      </c>
      <c r="AA119" s="14">
        <v>0.67149999999999999</v>
      </c>
      <c r="AB119" s="14">
        <v>0.77629999999999999</v>
      </c>
      <c r="AC119" s="14">
        <v>0.34410000000000002</v>
      </c>
      <c r="AD119" s="14">
        <v>0.94</v>
      </c>
      <c r="AE119" s="14">
        <v>3.4500000000000003E-2</v>
      </c>
      <c r="AF119" s="4">
        <v>0.68230000000000002</v>
      </c>
      <c r="AG119" s="4">
        <v>0.79959999999999998</v>
      </c>
      <c r="AH119" s="4">
        <v>0.32329999999999998</v>
      </c>
      <c r="AI119" s="4">
        <v>0.9234</v>
      </c>
      <c r="AJ119" s="4">
        <v>2.35E-2</v>
      </c>
      <c r="AK119" s="14">
        <v>0.69910000000000005</v>
      </c>
      <c r="AL119" s="14">
        <v>0.83909999999999996</v>
      </c>
      <c r="AM119" s="14">
        <v>0.2883</v>
      </c>
      <c r="AN119" s="14">
        <v>0.89549999999999996</v>
      </c>
      <c r="AO119" s="14">
        <v>1.72E-2</v>
      </c>
      <c r="AP119" s="4">
        <v>0.7329</v>
      </c>
      <c r="AQ119" s="4">
        <v>0.91759999999999997</v>
      </c>
      <c r="AR119" s="4">
        <v>0.24260000000000001</v>
      </c>
      <c r="AS119" s="4">
        <v>0.83140000000000003</v>
      </c>
      <c r="AT119" s="4">
        <v>1.6899999999999998E-2</v>
      </c>
      <c r="AU119" s="14">
        <v>0.81120000000000003</v>
      </c>
      <c r="AV119" s="14">
        <v>1.1140000000000001</v>
      </c>
      <c r="AW119" s="14">
        <v>0.13850000000000001</v>
      </c>
      <c r="AX119" s="14">
        <v>0.58740000000000003</v>
      </c>
      <c r="AY119" s="14">
        <v>6.7000000000000002E-3</v>
      </c>
      <c r="AZ119" s="4">
        <v>0.67379999999999995</v>
      </c>
      <c r="BA119" s="4">
        <v>0.78129999999999999</v>
      </c>
      <c r="BB119" s="4">
        <v>0.32879999999999998</v>
      </c>
      <c r="BC119" s="4">
        <v>0.93899999999999995</v>
      </c>
      <c r="BD119" s="4">
        <v>3.5900000000000001E-2</v>
      </c>
      <c r="BE119" s="5">
        <v>0.68240000000000001</v>
      </c>
      <c r="BF119" s="5">
        <v>0.80079999999999996</v>
      </c>
      <c r="BG119" s="5">
        <v>0.318</v>
      </c>
      <c r="BH119" s="5">
        <v>0.92430000000000001</v>
      </c>
      <c r="BI119" s="5">
        <v>2.46E-2</v>
      </c>
      <c r="BJ119" s="4">
        <v>0.69950000000000001</v>
      </c>
      <c r="BK119" s="4">
        <v>0.83950000000000002</v>
      </c>
      <c r="BL119" s="4">
        <v>0.28949999999999998</v>
      </c>
      <c r="BM119" s="4">
        <v>0.89639999999999997</v>
      </c>
      <c r="BN119" s="4">
        <v>1.8200000000000001E-2</v>
      </c>
      <c r="BO119" s="5">
        <v>0.7349</v>
      </c>
      <c r="BP119" s="5">
        <v>0.9224</v>
      </c>
      <c r="BQ119" s="5">
        <v>0.2427</v>
      </c>
      <c r="BR119" s="5">
        <v>0.83169999999999999</v>
      </c>
      <c r="BS119" s="5">
        <v>1.5599999999999999E-2</v>
      </c>
      <c r="BT119" s="4">
        <v>0.81089999999999995</v>
      </c>
      <c r="BU119" s="4">
        <v>1.1126</v>
      </c>
      <c r="BV119" s="4">
        <v>0.1434</v>
      </c>
      <c r="BW119" s="4">
        <v>0.58689999999999998</v>
      </c>
      <c r="BX119" s="4">
        <v>5.4999999999999997E-3</v>
      </c>
      <c r="BY119" s="5">
        <v>0.67059999999999997</v>
      </c>
      <c r="BZ119" s="5">
        <v>0.7752</v>
      </c>
      <c r="CA119" s="5">
        <v>0.3402</v>
      </c>
      <c r="CB119" s="5">
        <v>0.93959999999999999</v>
      </c>
      <c r="CC119" s="5">
        <v>2.5000000000000001E-2</v>
      </c>
      <c r="CD119" s="4">
        <v>0.68310000000000004</v>
      </c>
      <c r="CE119" s="4">
        <v>0.80279999999999996</v>
      </c>
      <c r="CF119" s="4">
        <v>0.31640000000000001</v>
      </c>
      <c r="CG119" s="4">
        <v>0.92359999999999998</v>
      </c>
      <c r="CH119" s="4">
        <v>1.8599999999999998E-2</v>
      </c>
      <c r="CI119" s="5">
        <v>0.69979999999999998</v>
      </c>
      <c r="CJ119" s="5">
        <v>0.84060000000000001</v>
      </c>
      <c r="CK119" s="5">
        <v>0.2878</v>
      </c>
      <c r="CL119" s="5">
        <v>0.8962</v>
      </c>
      <c r="CM119" s="5">
        <v>1.6199999999999999E-2</v>
      </c>
      <c r="CN119" s="4">
        <v>0.73580000000000001</v>
      </c>
      <c r="CO119" s="4">
        <v>0.92500000000000004</v>
      </c>
      <c r="CP119" s="4">
        <v>0.24060000000000001</v>
      </c>
      <c r="CQ119" s="4">
        <v>0.83240000000000003</v>
      </c>
      <c r="CR119" s="4">
        <v>8.5000000000000006E-3</v>
      </c>
      <c r="CS119" s="5">
        <v>0.81089999999999995</v>
      </c>
      <c r="CT119" s="5">
        <v>1.1135999999999999</v>
      </c>
      <c r="CU119" s="5">
        <v>0.1409</v>
      </c>
      <c r="CV119" s="5">
        <v>0.58599999999999997</v>
      </c>
      <c r="CW119" s="5">
        <v>3.5999999999999999E-3</v>
      </c>
      <c r="CX119" s="4">
        <v>0.67310000000000003</v>
      </c>
      <c r="CY119" s="4">
        <v>0.77939999999999998</v>
      </c>
      <c r="CZ119" s="4">
        <v>0.33639999999999998</v>
      </c>
      <c r="DA119" s="4">
        <v>0.93899999999999995</v>
      </c>
      <c r="DB119" s="4">
        <v>3.5200000000000002E-2</v>
      </c>
      <c r="DC119" s="5">
        <v>0.68130000000000002</v>
      </c>
      <c r="DD119" s="5">
        <v>0.79769999999999996</v>
      </c>
      <c r="DE119" s="5">
        <v>0.31969999999999998</v>
      </c>
      <c r="DF119" s="5">
        <v>0.92379999999999995</v>
      </c>
      <c r="DG119" s="5">
        <v>2.06E-2</v>
      </c>
      <c r="DH119" s="4">
        <v>0.69930000000000003</v>
      </c>
      <c r="DI119" s="4">
        <v>0.83950000000000002</v>
      </c>
      <c r="DJ119" s="4">
        <v>0.29049999999999998</v>
      </c>
      <c r="DK119" s="4">
        <v>0.89549999999999996</v>
      </c>
      <c r="DL119" s="4">
        <v>1.37E-2</v>
      </c>
      <c r="DM119" s="5">
        <v>0.73460000000000003</v>
      </c>
      <c r="DN119" s="5">
        <v>0.92220000000000002</v>
      </c>
      <c r="DO119" s="5">
        <v>0.24199999999999999</v>
      </c>
      <c r="DP119" s="5">
        <v>0.83220000000000005</v>
      </c>
      <c r="DQ119" s="5">
        <v>9.4999999999999998E-3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0.71619583333333336</v>
      </c>
      <c r="EW119" s="4">
        <f t="shared" si="7"/>
        <v>0.88124166666666659</v>
      </c>
      <c r="EX119" s="4">
        <f t="shared" si="8"/>
        <v>0.26979999999999998</v>
      </c>
      <c r="EY119" s="4">
        <f t="shared" si="9"/>
        <v>0.84602500000000003</v>
      </c>
      <c r="EZ119" s="4">
        <f t="shared" si="10"/>
        <v>1.95E-2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r=0.1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r=0.1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k=10, r=0.1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k=5, r=0.1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k=20, r=0.9</v>
      </c>
    </row>
    <row r="120" spans="1:16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0.68289999999999995</v>
      </c>
      <c r="H120" s="5">
        <v>0.79790000000000005</v>
      </c>
      <c r="I120" s="5">
        <v>0.30730000000000002</v>
      </c>
      <c r="J120" s="5">
        <v>0.92759999999999998</v>
      </c>
      <c r="K120" s="5">
        <v>2.69E-2</v>
      </c>
      <c r="L120" s="4">
        <v>0.69540000000000002</v>
      </c>
      <c r="M120" s="4">
        <v>0.82750000000000001</v>
      </c>
      <c r="N120" s="4">
        <v>0.2843</v>
      </c>
      <c r="O120" s="4">
        <v>0.90239999999999998</v>
      </c>
      <c r="P120" s="4">
        <v>1.49E-2</v>
      </c>
      <c r="Q120" s="5">
        <v>0.72409999999999997</v>
      </c>
      <c r="R120" s="5">
        <v>0.89139999999999997</v>
      </c>
      <c r="S120" s="5">
        <v>0.2412</v>
      </c>
      <c r="T120" s="5">
        <v>0.8498</v>
      </c>
      <c r="U120" s="5">
        <v>1.2200000000000001E-2</v>
      </c>
      <c r="V120" s="4">
        <v>0.81020000000000003</v>
      </c>
      <c r="W120" s="4">
        <v>1.1122000000000001</v>
      </c>
      <c r="X120" s="4">
        <v>0.15870000000000001</v>
      </c>
      <c r="Y120" s="4">
        <v>0.63100000000000001</v>
      </c>
      <c r="Z120" s="4">
        <v>4.7999999999999996E-3</v>
      </c>
      <c r="AA120" s="14">
        <v>0.67249999999999999</v>
      </c>
      <c r="AB120" s="14">
        <v>0.77639999999999998</v>
      </c>
      <c r="AC120" s="14">
        <v>0.32900000000000001</v>
      </c>
      <c r="AD120" s="14">
        <v>0.94130000000000003</v>
      </c>
      <c r="AE120" s="14">
        <v>2.41E-2</v>
      </c>
      <c r="AF120" s="4">
        <v>0.6825</v>
      </c>
      <c r="AG120" s="4">
        <v>0.79820000000000002</v>
      </c>
      <c r="AH120" s="4">
        <v>0.30890000000000001</v>
      </c>
      <c r="AI120" s="4">
        <v>0.92720000000000002</v>
      </c>
      <c r="AJ120" s="4">
        <v>1.6500000000000001E-2</v>
      </c>
      <c r="AK120" s="14">
        <v>0.69520000000000004</v>
      </c>
      <c r="AL120" s="14">
        <v>0.82730000000000004</v>
      </c>
      <c r="AM120" s="14">
        <v>0.28449999999999998</v>
      </c>
      <c r="AN120" s="14">
        <v>0.90269999999999995</v>
      </c>
      <c r="AO120" s="14">
        <v>1.2699999999999999E-2</v>
      </c>
      <c r="AP120" s="4">
        <v>0.72299999999999998</v>
      </c>
      <c r="AQ120" s="4">
        <v>0.89159999999999995</v>
      </c>
      <c r="AR120" s="4">
        <v>0.245</v>
      </c>
      <c r="AS120" s="4">
        <v>0.84860000000000002</v>
      </c>
      <c r="AT120" s="4">
        <v>1.14E-2</v>
      </c>
      <c r="AU120" s="14">
        <v>0.81059999999999999</v>
      </c>
      <c r="AV120" s="14">
        <v>1.1140000000000001</v>
      </c>
      <c r="AW120" s="14">
        <v>0.15989999999999999</v>
      </c>
      <c r="AX120" s="14">
        <v>0.62870000000000004</v>
      </c>
      <c r="AY120" s="14">
        <v>5.4999999999999997E-3</v>
      </c>
      <c r="AZ120" s="4">
        <v>0.67510000000000003</v>
      </c>
      <c r="BA120" s="4">
        <v>0.7823</v>
      </c>
      <c r="BB120" s="4">
        <v>0.31640000000000001</v>
      </c>
      <c r="BC120" s="4">
        <v>0.94120000000000004</v>
      </c>
      <c r="BD120" s="4">
        <v>2.53E-2</v>
      </c>
      <c r="BE120" s="5">
        <v>0.68159999999999998</v>
      </c>
      <c r="BF120" s="5">
        <v>0.79700000000000004</v>
      </c>
      <c r="BG120" s="5">
        <v>0.30599999999999999</v>
      </c>
      <c r="BH120" s="5">
        <v>0.92810000000000004</v>
      </c>
      <c r="BI120" s="5">
        <v>1.6899999999999998E-2</v>
      </c>
      <c r="BJ120" s="4">
        <v>0.69579999999999997</v>
      </c>
      <c r="BK120" s="4">
        <v>0.82889999999999997</v>
      </c>
      <c r="BL120" s="4">
        <v>0.28239999999999998</v>
      </c>
      <c r="BM120" s="4">
        <v>0.90329999999999999</v>
      </c>
      <c r="BN120" s="4">
        <v>1.0999999999999999E-2</v>
      </c>
      <c r="BO120" s="5">
        <v>0.72389999999999999</v>
      </c>
      <c r="BP120" s="5">
        <v>0.89459999999999995</v>
      </c>
      <c r="BQ120" s="5">
        <v>0.2475</v>
      </c>
      <c r="BR120" s="5">
        <v>0.84830000000000005</v>
      </c>
      <c r="BS120" s="5">
        <v>9.7999999999999997E-3</v>
      </c>
      <c r="BT120" s="4">
        <v>0.80969999999999998</v>
      </c>
      <c r="BU120" s="4">
        <v>1.1120000000000001</v>
      </c>
      <c r="BV120" s="4">
        <v>0.16520000000000001</v>
      </c>
      <c r="BW120" s="4">
        <v>0.62790000000000001</v>
      </c>
      <c r="BX120" s="4">
        <v>4.8999999999999998E-3</v>
      </c>
      <c r="BY120" s="5">
        <v>0.67169999999999996</v>
      </c>
      <c r="BZ120" s="5">
        <v>0.7752</v>
      </c>
      <c r="CA120" s="5">
        <v>0.33169999999999999</v>
      </c>
      <c r="CB120" s="5">
        <v>0.94159999999999999</v>
      </c>
      <c r="CC120" s="5">
        <v>1.61E-2</v>
      </c>
      <c r="CD120" s="4">
        <v>0.68230000000000002</v>
      </c>
      <c r="CE120" s="4">
        <v>0.79830000000000001</v>
      </c>
      <c r="CF120" s="4">
        <v>0.307</v>
      </c>
      <c r="CG120" s="4">
        <v>0.92749999999999999</v>
      </c>
      <c r="CH120" s="4">
        <v>1.21E-2</v>
      </c>
      <c r="CI120" s="5">
        <v>0.69599999999999995</v>
      </c>
      <c r="CJ120" s="5">
        <v>0.82930000000000004</v>
      </c>
      <c r="CK120" s="5">
        <v>0.28149999999999997</v>
      </c>
      <c r="CL120" s="5">
        <v>0.90339999999999998</v>
      </c>
      <c r="CM120" s="5">
        <v>1.06E-2</v>
      </c>
      <c r="CN120" s="4">
        <v>0.72440000000000004</v>
      </c>
      <c r="CO120" s="4">
        <v>0.89529999999999998</v>
      </c>
      <c r="CP120" s="4">
        <v>0.247</v>
      </c>
      <c r="CQ120" s="4">
        <v>0.84870000000000001</v>
      </c>
      <c r="CR120" s="4">
        <v>5.8999999999999999E-3</v>
      </c>
      <c r="CS120" s="5">
        <v>0.80989999999999995</v>
      </c>
      <c r="CT120" s="5">
        <v>1.1119000000000001</v>
      </c>
      <c r="CU120" s="5">
        <v>0.1618</v>
      </c>
      <c r="CV120" s="5">
        <v>0.627</v>
      </c>
      <c r="CW120" s="5">
        <v>2.5000000000000001E-3</v>
      </c>
      <c r="CX120" s="4">
        <v>0.67469999999999997</v>
      </c>
      <c r="CY120" s="4">
        <v>0.78090000000000004</v>
      </c>
      <c r="CZ120" s="4">
        <v>0.3226</v>
      </c>
      <c r="DA120" s="4">
        <v>0.94059999999999999</v>
      </c>
      <c r="DB120" s="4">
        <v>2.1999999999999999E-2</v>
      </c>
      <c r="DC120" s="5">
        <v>0.68149999999999999</v>
      </c>
      <c r="DD120" s="5">
        <v>0.79620000000000002</v>
      </c>
      <c r="DE120" s="5">
        <v>0.30690000000000001</v>
      </c>
      <c r="DF120" s="5">
        <v>0.92720000000000002</v>
      </c>
      <c r="DG120" s="5">
        <v>1.3299999999999999E-2</v>
      </c>
      <c r="DH120" s="4">
        <v>0.6956</v>
      </c>
      <c r="DI120" s="4">
        <v>0.82820000000000005</v>
      </c>
      <c r="DJ120" s="4">
        <v>0.2853</v>
      </c>
      <c r="DK120" s="4">
        <v>0.90269999999999995</v>
      </c>
      <c r="DL120" s="4">
        <v>8.9999999999999993E-3</v>
      </c>
      <c r="DM120" s="5">
        <v>0.72399999999999998</v>
      </c>
      <c r="DN120" s="5">
        <v>0.89470000000000005</v>
      </c>
      <c r="DO120" s="5">
        <v>0.24490000000000001</v>
      </c>
      <c r="DP120" s="5">
        <v>0.84940000000000004</v>
      </c>
      <c r="DQ120" s="5">
        <v>6.4999999999999997E-3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0.71315833333333323</v>
      </c>
      <c r="EW120" s="4">
        <f t="shared" si="7"/>
        <v>0.87231666666666652</v>
      </c>
      <c r="EX120" s="4">
        <f t="shared" si="8"/>
        <v>0.2681291666666667</v>
      </c>
      <c r="EY120" s="4">
        <f t="shared" si="9"/>
        <v>0.85907916666666662</v>
      </c>
      <c r="EZ120" s="4">
        <f t="shared" si="10"/>
        <v>1.3458333333333334E-2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k=20, r=0.1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r=0.1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k=20, r=0.1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r=0.1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k=20, r=0.9</v>
      </c>
    </row>
    <row r="121" spans="1:16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0.76659999999999995</v>
      </c>
      <c r="H121" s="5">
        <v>0.99109999999999998</v>
      </c>
      <c r="I121" s="5">
        <v>0.2331</v>
      </c>
      <c r="J121" s="5">
        <v>0.67330000000000001</v>
      </c>
      <c r="K121" s="5">
        <v>2.4299999999999999E-2</v>
      </c>
      <c r="L121" s="4">
        <v>0.78600000000000003</v>
      </c>
      <c r="M121" s="4">
        <v>1.0417000000000001</v>
      </c>
      <c r="N121" s="4">
        <v>0.21840000000000001</v>
      </c>
      <c r="O121" s="4">
        <v>0.62029999999999996</v>
      </c>
      <c r="P121" s="4">
        <v>1.35E-2</v>
      </c>
      <c r="Q121" s="5">
        <v>0.81010000000000004</v>
      </c>
      <c r="R121" s="5">
        <v>1.1055999999999999</v>
      </c>
      <c r="S121" s="5">
        <v>0.18679999999999999</v>
      </c>
      <c r="T121" s="5">
        <v>0.53839999999999999</v>
      </c>
      <c r="U121" s="5">
        <v>1.0500000000000001E-2</v>
      </c>
      <c r="V121" s="4">
        <v>0.84499999999999997</v>
      </c>
      <c r="W121" s="4">
        <v>1.2088000000000001</v>
      </c>
      <c r="X121" s="4">
        <v>0.14510000000000001</v>
      </c>
      <c r="Y121" s="4">
        <v>0.49130000000000001</v>
      </c>
      <c r="Z121" s="4">
        <v>5.4999999999999997E-3</v>
      </c>
      <c r="AA121" s="14">
        <v>0.75419999999999998</v>
      </c>
      <c r="AB121" s="14">
        <v>0.96379999999999999</v>
      </c>
      <c r="AC121" s="14">
        <v>0.25030000000000002</v>
      </c>
      <c r="AD121" s="14">
        <v>0.70899999999999996</v>
      </c>
      <c r="AE121" s="14">
        <v>2.23E-2</v>
      </c>
      <c r="AF121" s="4">
        <v>0.76749999999999996</v>
      </c>
      <c r="AG121" s="4">
        <v>0.99360000000000004</v>
      </c>
      <c r="AH121" s="4">
        <v>0.2382</v>
      </c>
      <c r="AI121" s="4">
        <v>0.67230000000000001</v>
      </c>
      <c r="AJ121" s="4">
        <v>1.6500000000000001E-2</v>
      </c>
      <c r="AK121" s="14">
        <v>0.78349999999999997</v>
      </c>
      <c r="AL121" s="14">
        <v>1.0351999999999999</v>
      </c>
      <c r="AM121" s="14">
        <v>0.21679999999999999</v>
      </c>
      <c r="AN121" s="14">
        <v>0.61809999999999998</v>
      </c>
      <c r="AO121" s="14">
        <v>1.1299999999999999E-2</v>
      </c>
      <c r="AP121" s="4">
        <v>0.80859999999999999</v>
      </c>
      <c r="AQ121" s="4">
        <v>1.1026</v>
      </c>
      <c r="AR121" s="4">
        <v>0.19040000000000001</v>
      </c>
      <c r="AS121" s="4">
        <v>0.53769999999999996</v>
      </c>
      <c r="AT121" s="4">
        <v>1.15E-2</v>
      </c>
      <c r="AU121" s="14">
        <v>0.84550000000000003</v>
      </c>
      <c r="AV121" s="14">
        <v>1.2104999999999999</v>
      </c>
      <c r="AW121" s="14">
        <v>0.14560000000000001</v>
      </c>
      <c r="AX121" s="14">
        <v>0.49099999999999999</v>
      </c>
      <c r="AY121" s="14">
        <v>3.8999999999999998E-3</v>
      </c>
      <c r="AZ121" s="4">
        <v>0.75549999999999995</v>
      </c>
      <c r="BA121" s="4">
        <v>0.96579999999999999</v>
      </c>
      <c r="BB121" s="4">
        <v>0.2356</v>
      </c>
      <c r="BC121" s="4">
        <v>0.70920000000000005</v>
      </c>
      <c r="BD121" s="4">
        <v>2.1999999999999999E-2</v>
      </c>
      <c r="BE121" s="5">
        <v>0.76629999999999998</v>
      </c>
      <c r="BF121" s="5">
        <v>0.99119999999999997</v>
      </c>
      <c r="BG121" s="5">
        <v>0.23699999999999999</v>
      </c>
      <c r="BH121" s="5">
        <v>0.67300000000000004</v>
      </c>
      <c r="BI121" s="5">
        <v>1.6199999999999999E-2</v>
      </c>
      <c r="BJ121" s="4">
        <v>0.7843</v>
      </c>
      <c r="BK121" s="4">
        <v>1.0365</v>
      </c>
      <c r="BL121" s="4">
        <v>0.21560000000000001</v>
      </c>
      <c r="BM121" s="4">
        <v>0.61929999999999996</v>
      </c>
      <c r="BN121" s="4">
        <v>1.0800000000000001E-2</v>
      </c>
      <c r="BO121" s="5">
        <v>0.80769999999999997</v>
      </c>
      <c r="BP121" s="5">
        <v>1.1021000000000001</v>
      </c>
      <c r="BQ121" s="5">
        <v>0.19420000000000001</v>
      </c>
      <c r="BR121" s="5">
        <v>0.53580000000000005</v>
      </c>
      <c r="BS121" s="5">
        <v>9.9000000000000008E-3</v>
      </c>
      <c r="BT121" s="4">
        <v>0.84450000000000003</v>
      </c>
      <c r="BU121" s="4">
        <v>1.2081999999999999</v>
      </c>
      <c r="BV121" s="4">
        <v>0.1507</v>
      </c>
      <c r="BW121" s="4">
        <v>0.49070000000000003</v>
      </c>
      <c r="BX121" s="4">
        <v>3.8999999999999998E-3</v>
      </c>
      <c r="BY121" s="5">
        <v>0.75519999999999998</v>
      </c>
      <c r="BZ121" s="5">
        <v>0.96360000000000001</v>
      </c>
      <c r="CA121" s="5">
        <v>0.24510000000000001</v>
      </c>
      <c r="CB121" s="5">
        <v>0.70740000000000003</v>
      </c>
      <c r="CC121" s="5">
        <v>1.47E-2</v>
      </c>
      <c r="CD121" s="4">
        <v>0.7671</v>
      </c>
      <c r="CE121" s="4">
        <v>0.99239999999999995</v>
      </c>
      <c r="CF121" s="4">
        <v>0.23369999999999999</v>
      </c>
      <c r="CG121" s="4">
        <v>0.67479999999999996</v>
      </c>
      <c r="CH121" s="4">
        <v>1.1299999999999999E-2</v>
      </c>
      <c r="CI121" s="5">
        <v>0.78520000000000001</v>
      </c>
      <c r="CJ121" s="5">
        <v>1.0394000000000001</v>
      </c>
      <c r="CK121" s="5">
        <v>0.21299999999999999</v>
      </c>
      <c r="CL121" s="5">
        <v>0.62070000000000003</v>
      </c>
      <c r="CM121" s="5">
        <v>1.04E-2</v>
      </c>
      <c r="CN121" s="4">
        <v>0.8095</v>
      </c>
      <c r="CO121" s="4">
        <v>1.1064000000000001</v>
      </c>
      <c r="CP121" s="4">
        <v>0.19470000000000001</v>
      </c>
      <c r="CQ121" s="4">
        <v>0.53620000000000001</v>
      </c>
      <c r="CR121" s="4">
        <v>5.3E-3</v>
      </c>
      <c r="CS121" s="5">
        <v>0.84389999999999998</v>
      </c>
      <c r="CT121" s="5">
        <v>1.2059</v>
      </c>
      <c r="CU121" s="5">
        <v>0.14799999999999999</v>
      </c>
      <c r="CV121" s="5">
        <v>0.49120000000000003</v>
      </c>
      <c r="CW121" s="5">
        <v>2.3E-3</v>
      </c>
      <c r="CX121" s="4">
        <v>0.75729999999999997</v>
      </c>
      <c r="CY121" s="4">
        <v>0.96640000000000004</v>
      </c>
      <c r="CZ121" s="4">
        <v>0.2407</v>
      </c>
      <c r="DA121" s="4">
        <v>0.70789999999999997</v>
      </c>
      <c r="DB121" s="4">
        <v>2.0299999999999999E-2</v>
      </c>
      <c r="DC121" s="5">
        <v>0.76659999999999995</v>
      </c>
      <c r="DD121" s="5">
        <v>0.99129999999999996</v>
      </c>
      <c r="DE121" s="5">
        <v>0.23380000000000001</v>
      </c>
      <c r="DF121" s="5">
        <v>0.67379999999999995</v>
      </c>
      <c r="DG121" s="5">
        <v>1.26E-2</v>
      </c>
      <c r="DH121" s="4">
        <v>0.78410000000000002</v>
      </c>
      <c r="DI121" s="4">
        <v>1.0376000000000001</v>
      </c>
      <c r="DJ121" s="4">
        <v>0.21790000000000001</v>
      </c>
      <c r="DK121" s="4">
        <v>0.62150000000000005</v>
      </c>
      <c r="DL121" s="4">
        <v>8.5000000000000006E-3</v>
      </c>
      <c r="DM121" s="5">
        <v>0.80879999999999996</v>
      </c>
      <c r="DN121" s="5">
        <v>1.1041000000000001</v>
      </c>
      <c r="DO121" s="5">
        <v>0.19289999999999999</v>
      </c>
      <c r="DP121" s="5">
        <v>0.53720000000000001</v>
      </c>
      <c r="DQ121" s="5">
        <v>5.8999999999999999E-3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0.7899166666666666</v>
      </c>
      <c r="EW121" s="4">
        <f t="shared" si="7"/>
        <v>1.0550875</v>
      </c>
      <c r="EX121" s="4">
        <f t="shared" si="8"/>
        <v>0.20839583333333334</v>
      </c>
      <c r="EY121" s="4">
        <f t="shared" si="9"/>
        <v>0.6108458333333332</v>
      </c>
      <c r="EZ121" s="4">
        <f t="shared" si="10"/>
        <v>1.2333333333333333E-2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k=10, r=0.1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k=5, r=0.1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k=10, r=0.1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k=5, r=0.1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k=20, r=0.9</v>
      </c>
    </row>
    <row r="122" spans="1:16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0.68600000000000005</v>
      </c>
      <c r="H122" s="5">
        <v>0.80420000000000003</v>
      </c>
      <c r="I122" s="5">
        <v>0.29959999999999998</v>
      </c>
      <c r="J122" s="5">
        <v>0.92779999999999996</v>
      </c>
      <c r="K122" s="5">
        <v>2.4E-2</v>
      </c>
      <c r="L122" s="4">
        <v>0.69840000000000002</v>
      </c>
      <c r="M122" s="4">
        <v>0.83330000000000004</v>
      </c>
      <c r="N122" s="4">
        <v>0.28129999999999999</v>
      </c>
      <c r="O122" s="4">
        <v>0.90259999999999996</v>
      </c>
      <c r="P122" s="4">
        <v>1.5299999999999999E-2</v>
      </c>
      <c r="Q122" s="5">
        <v>0.72629999999999995</v>
      </c>
      <c r="R122" s="5">
        <v>0.8962</v>
      </c>
      <c r="S122" s="5">
        <v>0.2419</v>
      </c>
      <c r="T122" s="5">
        <v>0.85029999999999994</v>
      </c>
      <c r="U122" s="5">
        <v>1.2200000000000001E-2</v>
      </c>
      <c r="V122" s="4">
        <v>0.80940000000000001</v>
      </c>
      <c r="W122" s="4">
        <v>1.1113</v>
      </c>
      <c r="X122" s="4">
        <v>0.1779</v>
      </c>
      <c r="Y122" s="4">
        <v>0.62590000000000001</v>
      </c>
      <c r="Z122" s="4">
        <v>5.7000000000000002E-3</v>
      </c>
      <c r="AA122" s="14">
        <v>0.67600000000000005</v>
      </c>
      <c r="AB122" s="14">
        <v>0.78320000000000001</v>
      </c>
      <c r="AC122" s="14">
        <v>0.32329999999999998</v>
      </c>
      <c r="AD122" s="14">
        <v>0.94140000000000001</v>
      </c>
      <c r="AE122" s="14">
        <v>2.3900000000000001E-2</v>
      </c>
      <c r="AF122" s="4">
        <v>0.68600000000000005</v>
      </c>
      <c r="AG122" s="4">
        <v>0.80510000000000004</v>
      </c>
      <c r="AH122" s="4">
        <v>0.30109999999999998</v>
      </c>
      <c r="AI122" s="4">
        <v>0.92730000000000001</v>
      </c>
      <c r="AJ122" s="4">
        <v>1.77E-2</v>
      </c>
      <c r="AK122" s="14">
        <v>0.69869999999999999</v>
      </c>
      <c r="AL122" s="14">
        <v>0.83460000000000001</v>
      </c>
      <c r="AM122" s="14">
        <v>0.2777</v>
      </c>
      <c r="AN122" s="14">
        <v>0.90310000000000001</v>
      </c>
      <c r="AO122" s="14">
        <v>1.4E-2</v>
      </c>
      <c r="AP122" s="4">
        <v>0.72509999999999997</v>
      </c>
      <c r="AQ122" s="4">
        <v>0.89590000000000003</v>
      </c>
      <c r="AR122" s="4">
        <v>0.24510000000000001</v>
      </c>
      <c r="AS122" s="4">
        <v>0.8488</v>
      </c>
      <c r="AT122" s="4">
        <v>1.15E-2</v>
      </c>
      <c r="AU122" s="14">
        <v>0.80920000000000003</v>
      </c>
      <c r="AV122" s="14">
        <v>1.1103000000000001</v>
      </c>
      <c r="AW122" s="14">
        <v>0.17810000000000001</v>
      </c>
      <c r="AX122" s="14">
        <v>0.62360000000000004</v>
      </c>
      <c r="AY122" s="14">
        <v>3.7000000000000002E-3</v>
      </c>
      <c r="AZ122" s="4">
        <v>0.6784</v>
      </c>
      <c r="BA122" s="4">
        <v>0.78859999999999997</v>
      </c>
      <c r="BB122" s="4">
        <v>0.30399999999999999</v>
      </c>
      <c r="BC122" s="4">
        <v>0.94110000000000005</v>
      </c>
      <c r="BD122" s="4">
        <v>2.23E-2</v>
      </c>
      <c r="BE122" s="5">
        <v>0.68510000000000004</v>
      </c>
      <c r="BF122" s="5">
        <v>0.80410000000000004</v>
      </c>
      <c r="BG122" s="5">
        <v>0.29680000000000001</v>
      </c>
      <c r="BH122" s="5">
        <v>0.92820000000000003</v>
      </c>
      <c r="BI122" s="5">
        <v>1.5800000000000002E-2</v>
      </c>
      <c r="BJ122" s="4">
        <v>0.69899999999999995</v>
      </c>
      <c r="BK122" s="4">
        <v>0.83540000000000003</v>
      </c>
      <c r="BL122" s="4">
        <v>0.27829999999999999</v>
      </c>
      <c r="BM122" s="4">
        <v>0.90359999999999996</v>
      </c>
      <c r="BN122" s="4">
        <v>1.2E-2</v>
      </c>
      <c r="BO122" s="5">
        <v>0.72640000000000005</v>
      </c>
      <c r="BP122" s="5">
        <v>0.89970000000000006</v>
      </c>
      <c r="BQ122" s="5">
        <v>0.2482</v>
      </c>
      <c r="BR122" s="5">
        <v>0.8488</v>
      </c>
      <c r="BS122" s="5">
        <v>1.15E-2</v>
      </c>
      <c r="BT122" s="4">
        <v>0.8165</v>
      </c>
      <c r="BU122" s="4">
        <v>1.1337999999999999</v>
      </c>
      <c r="BV122" s="4">
        <v>0.18329999999999999</v>
      </c>
      <c r="BW122" s="4">
        <v>0.62250000000000005</v>
      </c>
      <c r="BX122" s="4">
        <v>4.1000000000000003E-3</v>
      </c>
      <c r="BY122" s="5">
        <v>0.67500000000000004</v>
      </c>
      <c r="BZ122" s="5">
        <v>0.78169999999999995</v>
      </c>
      <c r="CA122" s="5">
        <v>0.31929999999999997</v>
      </c>
      <c r="CB122" s="5">
        <v>0.9415</v>
      </c>
      <c r="CC122" s="5">
        <v>1.49E-2</v>
      </c>
      <c r="CD122" s="4">
        <v>0.6855</v>
      </c>
      <c r="CE122" s="4">
        <v>0.80420000000000003</v>
      </c>
      <c r="CF122" s="4">
        <v>0.30180000000000001</v>
      </c>
      <c r="CG122" s="4">
        <v>0.92749999999999999</v>
      </c>
      <c r="CH122" s="4">
        <v>1.17E-2</v>
      </c>
      <c r="CI122" s="5">
        <v>0.69920000000000004</v>
      </c>
      <c r="CJ122" s="5">
        <v>0.83589999999999998</v>
      </c>
      <c r="CK122" s="5">
        <v>0.27710000000000001</v>
      </c>
      <c r="CL122" s="5">
        <v>0.90369999999999995</v>
      </c>
      <c r="CM122" s="5">
        <v>1.0500000000000001E-2</v>
      </c>
      <c r="CN122" s="4">
        <v>0.72640000000000005</v>
      </c>
      <c r="CO122" s="4">
        <v>0.89949999999999997</v>
      </c>
      <c r="CP122" s="4">
        <v>0.24690000000000001</v>
      </c>
      <c r="CQ122" s="4">
        <v>0.84919999999999995</v>
      </c>
      <c r="CR122" s="4">
        <v>5.8999999999999999E-3</v>
      </c>
      <c r="CS122" s="5">
        <v>0.80810000000000004</v>
      </c>
      <c r="CT122" s="5">
        <v>1.1069</v>
      </c>
      <c r="CU122" s="5">
        <v>0.18129999999999999</v>
      </c>
      <c r="CV122" s="5">
        <v>0.62250000000000005</v>
      </c>
      <c r="CW122" s="5">
        <v>2.5000000000000001E-3</v>
      </c>
      <c r="CX122" s="4">
        <v>0.67820000000000003</v>
      </c>
      <c r="CY122" s="4">
        <v>0.78800000000000003</v>
      </c>
      <c r="CZ122" s="4">
        <v>0.31359999999999999</v>
      </c>
      <c r="DA122" s="4">
        <v>0.9405</v>
      </c>
      <c r="DB122" s="4">
        <v>2.07E-2</v>
      </c>
      <c r="DC122" s="5">
        <v>0.68479999999999996</v>
      </c>
      <c r="DD122" s="5">
        <v>0.80279999999999996</v>
      </c>
      <c r="DE122" s="5">
        <v>0.30020000000000002</v>
      </c>
      <c r="DF122" s="5">
        <v>0.9274</v>
      </c>
      <c r="DG122" s="5">
        <v>1.2699999999999999E-2</v>
      </c>
      <c r="DH122" s="4">
        <v>0.69869999999999999</v>
      </c>
      <c r="DI122" s="4">
        <v>0.83450000000000002</v>
      </c>
      <c r="DJ122" s="4">
        <v>0.2797</v>
      </c>
      <c r="DK122" s="4">
        <v>0.90290000000000004</v>
      </c>
      <c r="DL122" s="4">
        <v>8.8000000000000005E-3</v>
      </c>
      <c r="DM122" s="5">
        <v>0.7258</v>
      </c>
      <c r="DN122" s="5">
        <v>0.8982</v>
      </c>
      <c r="DO122" s="5">
        <v>0.24510000000000001</v>
      </c>
      <c r="DP122" s="5">
        <v>0.84989999999999999</v>
      </c>
      <c r="DQ122" s="5">
        <v>6.4000000000000003E-3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0.71577083333333313</v>
      </c>
      <c r="EW122" s="4">
        <f t="shared" si="7"/>
        <v>0.87777083333333328</v>
      </c>
      <c r="EX122" s="4">
        <f t="shared" si="8"/>
        <v>0.26679583333333334</v>
      </c>
      <c r="EY122" s="4">
        <f t="shared" si="9"/>
        <v>0.85838333333333339</v>
      </c>
      <c r="EZ122" s="4">
        <f t="shared" si="10"/>
        <v>1.3020833333333336E-2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k=20, r=0.1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r=0.1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k=10, r=0.1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k=20, r=0.1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k=20, r=0.9</v>
      </c>
    </row>
    <row r="123" spans="1:16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0.6875</v>
      </c>
      <c r="H123" s="5">
        <v>0.81140000000000001</v>
      </c>
      <c r="I123" s="5">
        <v>0.28460000000000002</v>
      </c>
      <c r="J123" s="5">
        <v>0.91039999999999999</v>
      </c>
      <c r="K123" s="5">
        <v>4.1399999999999999E-2</v>
      </c>
      <c r="L123" s="4">
        <v>0.70540000000000003</v>
      </c>
      <c r="M123" s="4">
        <v>0.85140000000000005</v>
      </c>
      <c r="N123" s="4">
        <v>0.26700000000000002</v>
      </c>
      <c r="O123" s="4">
        <v>0.87749999999999995</v>
      </c>
      <c r="P123" s="4">
        <v>1.7500000000000002E-2</v>
      </c>
      <c r="Q123" s="5">
        <v>0.74299999999999999</v>
      </c>
      <c r="R123" s="5">
        <v>0.93979999999999997</v>
      </c>
      <c r="S123" s="5">
        <v>0.2253</v>
      </c>
      <c r="T123" s="5">
        <v>0.81069999999999998</v>
      </c>
      <c r="U123" s="5">
        <v>1.4800000000000001E-2</v>
      </c>
      <c r="V123" s="4">
        <v>0.80859999999999999</v>
      </c>
      <c r="W123" s="4">
        <v>1.1043000000000001</v>
      </c>
      <c r="X123" s="4">
        <v>0.1202</v>
      </c>
      <c r="Y123" s="4">
        <v>0.57499999999999996</v>
      </c>
      <c r="Z123" s="4">
        <v>6.1000000000000004E-3</v>
      </c>
      <c r="AA123" s="14">
        <v>0.67379999999999995</v>
      </c>
      <c r="AB123" s="14">
        <v>0.78120000000000001</v>
      </c>
      <c r="AC123" s="14">
        <v>0.32369999999999999</v>
      </c>
      <c r="AD123" s="14">
        <v>0.93030000000000002</v>
      </c>
      <c r="AE123" s="14">
        <v>3.2599999999999997E-2</v>
      </c>
      <c r="AF123" s="4">
        <v>0.68669999999999998</v>
      </c>
      <c r="AG123" s="4">
        <v>0.80820000000000003</v>
      </c>
      <c r="AH123" s="4">
        <v>0.2918</v>
      </c>
      <c r="AI123" s="4">
        <v>0.91</v>
      </c>
      <c r="AJ123" s="4">
        <v>2.12E-2</v>
      </c>
      <c r="AK123" s="14">
        <v>0.70469999999999999</v>
      </c>
      <c r="AL123" s="14">
        <v>0.84989999999999999</v>
      </c>
      <c r="AM123" s="14">
        <v>0.26469999999999999</v>
      </c>
      <c r="AN123" s="14">
        <v>0.87660000000000005</v>
      </c>
      <c r="AO123" s="14">
        <v>1.4200000000000001E-2</v>
      </c>
      <c r="AP123" s="4">
        <v>0.74109999999999998</v>
      </c>
      <c r="AQ123" s="4">
        <v>0.93530000000000002</v>
      </c>
      <c r="AR123" s="4">
        <v>0.22900000000000001</v>
      </c>
      <c r="AS123" s="4">
        <v>0.8095</v>
      </c>
      <c r="AT123" s="4">
        <v>1.46E-2</v>
      </c>
      <c r="AU123" s="14">
        <v>0.80579999999999996</v>
      </c>
      <c r="AV123" s="14">
        <v>1.0967</v>
      </c>
      <c r="AW123" s="14">
        <v>0.12479999999999999</v>
      </c>
      <c r="AX123" s="14">
        <v>0.57589999999999997</v>
      </c>
      <c r="AY123" s="14">
        <v>5.1000000000000004E-3</v>
      </c>
      <c r="AZ123" s="4">
        <v>0.67700000000000005</v>
      </c>
      <c r="BA123" s="4">
        <v>0.78790000000000004</v>
      </c>
      <c r="BB123" s="4">
        <v>0.30609999999999998</v>
      </c>
      <c r="BC123" s="4">
        <v>0.93049999999999999</v>
      </c>
      <c r="BD123" s="4">
        <v>3.1099999999999999E-2</v>
      </c>
      <c r="BE123" s="5">
        <v>0.68589999999999995</v>
      </c>
      <c r="BF123" s="5">
        <v>0.80759999999999998</v>
      </c>
      <c r="BG123" s="5">
        <v>0.29380000000000001</v>
      </c>
      <c r="BH123" s="5">
        <v>0.91090000000000004</v>
      </c>
      <c r="BI123" s="5">
        <v>2.1000000000000001E-2</v>
      </c>
      <c r="BJ123" s="4">
        <v>0.7056</v>
      </c>
      <c r="BK123" s="4">
        <v>0.85219999999999996</v>
      </c>
      <c r="BL123" s="4">
        <v>0.26429999999999998</v>
      </c>
      <c r="BM123" s="4">
        <v>0.87709999999999999</v>
      </c>
      <c r="BN123" s="4">
        <v>1.4800000000000001E-2</v>
      </c>
      <c r="BO123" s="5">
        <v>0.7419</v>
      </c>
      <c r="BP123" s="5">
        <v>0.93959999999999999</v>
      </c>
      <c r="BQ123" s="5">
        <v>0.23050000000000001</v>
      </c>
      <c r="BR123" s="5">
        <v>0.80920000000000003</v>
      </c>
      <c r="BS123" s="5">
        <v>1.15E-2</v>
      </c>
      <c r="BT123" s="4">
        <v>0.80630000000000002</v>
      </c>
      <c r="BU123" s="4">
        <v>1.0974999999999999</v>
      </c>
      <c r="BV123" s="4">
        <v>0.12740000000000001</v>
      </c>
      <c r="BW123" s="4">
        <v>0.57689999999999997</v>
      </c>
      <c r="BX123" s="4">
        <v>4.4999999999999997E-3</v>
      </c>
      <c r="BY123" s="5">
        <v>0.67400000000000004</v>
      </c>
      <c r="BZ123" s="5">
        <v>0.78139999999999998</v>
      </c>
      <c r="CA123" s="5">
        <v>0.31719999999999998</v>
      </c>
      <c r="CB123" s="5">
        <v>0.93049999999999999</v>
      </c>
      <c r="CC123" s="5">
        <v>2.1399999999999999E-2</v>
      </c>
      <c r="CD123" s="4">
        <v>0.68640000000000001</v>
      </c>
      <c r="CE123" s="4">
        <v>0.80830000000000002</v>
      </c>
      <c r="CF123" s="4">
        <v>0.2893</v>
      </c>
      <c r="CG123" s="4">
        <v>0.91039999999999999</v>
      </c>
      <c r="CH123" s="4">
        <v>1.6E-2</v>
      </c>
      <c r="CI123" s="5">
        <v>0.70540000000000003</v>
      </c>
      <c r="CJ123" s="5">
        <v>0.85229999999999995</v>
      </c>
      <c r="CK123" s="5">
        <v>0.26369999999999999</v>
      </c>
      <c r="CL123" s="5">
        <v>0.87729999999999997</v>
      </c>
      <c r="CM123" s="5">
        <v>1.2800000000000001E-2</v>
      </c>
      <c r="CN123" s="4">
        <v>0.74350000000000005</v>
      </c>
      <c r="CO123" s="4">
        <v>0.94230000000000003</v>
      </c>
      <c r="CP123" s="4">
        <v>0.22839999999999999</v>
      </c>
      <c r="CQ123" s="4">
        <v>0.81010000000000004</v>
      </c>
      <c r="CR123" s="4">
        <v>6.4999999999999997E-3</v>
      </c>
      <c r="CS123" s="5">
        <v>0.80559999999999998</v>
      </c>
      <c r="CT123" s="5">
        <v>1.0965</v>
      </c>
      <c r="CU123" s="5">
        <v>0.12590000000000001</v>
      </c>
      <c r="CV123" s="5">
        <v>0.5776</v>
      </c>
      <c r="CW123" s="5">
        <v>2.5000000000000001E-3</v>
      </c>
      <c r="CX123" s="4">
        <v>0.67700000000000005</v>
      </c>
      <c r="CY123" s="4">
        <v>0.78720000000000001</v>
      </c>
      <c r="CZ123" s="4">
        <v>0.3075</v>
      </c>
      <c r="DA123" s="4">
        <v>0.92979999999999996</v>
      </c>
      <c r="DB123" s="4">
        <v>2.9700000000000001E-2</v>
      </c>
      <c r="DC123" s="5">
        <v>0.68520000000000003</v>
      </c>
      <c r="DD123" s="5">
        <v>0.80559999999999998</v>
      </c>
      <c r="DE123" s="5">
        <v>0.2923</v>
      </c>
      <c r="DF123" s="5">
        <v>0.91039999999999999</v>
      </c>
      <c r="DG123" s="5">
        <v>1.7000000000000001E-2</v>
      </c>
      <c r="DH123" s="4">
        <v>0.70489999999999997</v>
      </c>
      <c r="DI123" s="4">
        <v>0.85109999999999997</v>
      </c>
      <c r="DJ123" s="4">
        <v>0.26629999999999998</v>
      </c>
      <c r="DK123" s="4">
        <v>0.87639999999999996</v>
      </c>
      <c r="DL123" s="4">
        <v>1.0999999999999999E-2</v>
      </c>
      <c r="DM123" s="5">
        <v>0.74250000000000005</v>
      </c>
      <c r="DN123" s="5">
        <v>0.94040000000000001</v>
      </c>
      <c r="DO123" s="5">
        <v>0.2288</v>
      </c>
      <c r="DP123" s="5">
        <v>0.81010000000000004</v>
      </c>
      <c r="DQ123" s="5">
        <v>7.1999999999999998E-3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0.71973749999999992</v>
      </c>
      <c r="EW123" s="4">
        <f t="shared" si="7"/>
        <v>0.88787916666666644</v>
      </c>
      <c r="EX123" s="4">
        <f t="shared" si="8"/>
        <v>0.24853749999999999</v>
      </c>
      <c r="EY123" s="4">
        <f t="shared" si="9"/>
        <v>0.83098749999999999</v>
      </c>
      <c r="EZ123" s="4">
        <f t="shared" si="10"/>
        <v>1.7237499999999999E-2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k=10, r=0.1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r=0.1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k=10, r=0.1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k=5, r=0.1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k=20, r=0.9</v>
      </c>
    </row>
    <row r="124" spans="1:16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0.69310000000000005</v>
      </c>
      <c r="H124" s="5">
        <v>0.83109999999999995</v>
      </c>
      <c r="I124" s="5">
        <v>0.33239999999999997</v>
      </c>
      <c r="J124" s="5">
        <v>0.89659999999999995</v>
      </c>
      <c r="K124" s="5">
        <v>2.8899999999999999E-2</v>
      </c>
      <c r="L124" s="4">
        <v>0.69650000000000001</v>
      </c>
      <c r="M124" s="4">
        <v>0.8357</v>
      </c>
      <c r="N124" s="4">
        <v>0.3291</v>
      </c>
      <c r="O124" s="4">
        <v>0.92010000000000003</v>
      </c>
      <c r="P124" s="4">
        <v>1.2E-2</v>
      </c>
      <c r="Q124" s="5">
        <v>0.71740000000000004</v>
      </c>
      <c r="R124" s="5">
        <v>0.88239999999999996</v>
      </c>
      <c r="S124" s="5">
        <v>0.28710000000000002</v>
      </c>
      <c r="T124" s="5">
        <v>0.88849999999999996</v>
      </c>
      <c r="U124" s="5">
        <v>1.5900000000000001E-2</v>
      </c>
      <c r="V124" s="4">
        <v>0.79700000000000004</v>
      </c>
      <c r="W124" s="4">
        <v>1.0807</v>
      </c>
      <c r="X124" s="4">
        <v>0.17269999999999999</v>
      </c>
      <c r="Y124" s="4">
        <v>0.67279999999999995</v>
      </c>
      <c r="Z124" s="4">
        <v>5.4999999999999997E-3</v>
      </c>
      <c r="AA124" s="14">
        <v>0.70040000000000002</v>
      </c>
      <c r="AB124" s="14">
        <v>0.85070000000000001</v>
      </c>
      <c r="AC124" s="14">
        <v>0.33460000000000001</v>
      </c>
      <c r="AD124" s="14">
        <v>0.85860000000000003</v>
      </c>
      <c r="AE124" s="14">
        <v>2.41E-2</v>
      </c>
      <c r="AF124" s="4">
        <v>0.69520000000000004</v>
      </c>
      <c r="AG124" s="4">
        <v>0.83309999999999995</v>
      </c>
      <c r="AH124" s="4">
        <v>0.33879999999999999</v>
      </c>
      <c r="AI124" s="4">
        <v>0.89339999999999997</v>
      </c>
      <c r="AJ124" s="4">
        <v>1.6299999999999999E-2</v>
      </c>
      <c r="AK124" s="14">
        <v>0.69740000000000002</v>
      </c>
      <c r="AL124" s="14">
        <v>0.83840000000000003</v>
      </c>
      <c r="AM124" s="14">
        <v>0.32019999999999998</v>
      </c>
      <c r="AN124" s="14">
        <v>0.91969999999999996</v>
      </c>
      <c r="AO124" s="14">
        <v>1.4999999999999999E-2</v>
      </c>
      <c r="AP124" s="4">
        <v>0.71679999999999999</v>
      </c>
      <c r="AQ124" s="4">
        <v>0.88300000000000001</v>
      </c>
      <c r="AR124" s="4">
        <v>0.2873</v>
      </c>
      <c r="AS124" s="4">
        <v>0.88759999999999994</v>
      </c>
      <c r="AT124" s="4">
        <v>1.03E-2</v>
      </c>
      <c r="AU124" s="14">
        <v>0.79720000000000002</v>
      </c>
      <c r="AV124" s="14">
        <v>1.0820000000000001</v>
      </c>
      <c r="AW124" s="14">
        <v>0.17430000000000001</v>
      </c>
      <c r="AX124" s="14">
        <v>0.67030000000000001</v>
      </c>
      <c r="AY124" s="14">
        <v>3.8999999999999998E-3</v>
      </c>
      <c r="AZ124" s="4">
        <v>0.70130000000000003</v>
      </c>
      <c r="BA124" s="4">
        <v>0.8508</v>
      </c>
      <c r="BB124" s="4">
        <v>0.33079999999999998</v>
      </c>
      <c r="BC124" s="4">
        <v>0.86009999999999998</v>
      </c>
      <c r="BD124" s="4">
        <v>2.4E-2</v>
      </c>
      <c r="BE124" s="5">
        <v>0.69440000000000002</v>
      </c>
      <c r="BF124" s="5">
        <v>0.83360000000000001</v>
      </c>
      <c r="BG124" s="5">
        <v>0.33379999999999999</v>
      </c>
      <c r="BH124" s="5">
        <v>0.89380000000000004</v>
      </c>
      <c r="BI124" s="5">
        <v>1.5699999999999999E-2</v>
      </c>
      <c r="BJ124" s="4">
        <v>0.69769999999999999</v>
      </c>
      <c r="BK124" s="4">
        <v>0.83819999999999995</v>
      </c>
      <c r="BL124" s="4">
        <v>0.3226</v>
      </c>
      <c r="BM124" s="4">
        <v>0.92049999999999998</v>
      </c>
      <c r="BN124" s="4">
        <v>1.1299999999999999E-2</v>
      </c>
      <c r="BO124" s="5">
        <v>0.71850000000000003</v>
      </c>
      <c r="BP124" s="5">
        <v>0.88700000000000001</v>
      </c>
      <c r="BQ124" s="5">
        <v>0.28739999999999999</v>
      </c>
      <c r="BR124" s="5">
        <v>0.88739999999999997</v>
      </c>
      <c r="BS124" s="5">
        <v>9.1999999999999998E-3</v>
      </c>
      <c r="BT124" s="4">
        <v>0.79649999999999999</v>
      </c>
      <c r="BU124" s="4">
        <v>1.0805</v>
      </c>
      <c r="BV124" s="4">
        <v>0.1802</v>
      </c>
      <c r="BW124" s="4">
        <v>0.66949999999999998</v>
      </c>
      <c r="BX124" s="4">
        <v>4.4000000000000003E-3</v>
      </c>
      <c r="BY124" s="5">
        <v>0.69850000000000001</v>
      </c>
      <c r="BZ124" s="5">
        <v>0.84509999999999996</v>
      </c>
      <c r="CA124" s="5">
        <v>0.33850000000000002</v>
      </c>
      <c r="CB124" s="5">
        <v>0.85699999999999998</v>
      </c>
      <c r="CC124" s="5">
        <v>1.5800000000000002E-2</v>
      </c>
      <c r="CD124" s="4">
        <v>0.69469999999999998</v>
      </c>
      <c r="CE124" s="4">
        <v>0.83399999999999996</v>
      </c>
      <c r="CF124" s="4">
        <v>0.33679999999999999</v>
      </c>
      <c r="CG124" s="4">
        <v>0.89390000000000003</v>
      </c>
      <c r="CH124" s="4">
        <v>1.1900000000000001E-2</v>
      </c>
      <c r="CI124" s="5">
        <v>0.69769999999999999</v>
      </c>
      <c r="CJ124" s="5">
        <v>0.83889999999999998</v>
      </c>
      <c r="CK124" s="5">
        <v>0.32140000000000002</v>
      </c>
      <c r="CL124" s="5">
        <v>0.9204</v>
      </c>
      <c r="CM124" s="5">
        <v>1.0699999999999999E-2</v>
      </c>
      <c r="CN124" s="4">
        <v>0.71840000000000004</v>
      </c>
      <c r="CO124" s="4">
        <v>0.88690000000000002</v>
      </c>
      <c r="CP124" s="4">
        <v>0.28970000000000001</v>
      </c>
      <c r="CQ124" s="4">
        <v>0.88790000000000002</v>
      </c>
      <c r="CR124" s="4">
        <v>5.7999999999999996E-3</v>
      </c>
      <c r="CS124" s="5">
        <v>0.79669999999999996</v>
      </c>
      <c r="CT124" s="5">
        <v>1.0805</v>
      </c>
      <c r="CU124" s="5">
        <v>0.1754</v>
      </c>
      <c r="CV124" s="5">
        <v>0.67030000000000001</v>
      </c>
      <c r="CW124" s="5">
        <v>2.5999999999999999E-3</v>
      </c>
      <c r="CX124" s="4">
        <v>0.70169999999999999</v>
      </c>
      <c r="CY124" s="4">
        <v>0.85119999999999996</v>
      </c>
      <c r="CZ124" s="4">
        <v>0.33329999999999999</v>
      </c>
      <c r="DA124" s="4">
        <v>0.85770000000000002</v>
      </c>
      <c r="DB124" s="4">
        <v>2.0799999999999999E-2</v>
      </c>
      <c r="DC124" s="5">
        <v>0.69350000000000001</v>
      </c>
      <c r="DD124" s="5">
        <v>0.83089999999999997</v>
      </c>
      <c r="DE124" s="5">
        <v>0.33479999999999999</v>
      </c>
      <c r="DF124" s="5">
        <v>0.89470000000000005</v>
      </c>
      <c r="DG124" s="5">
        <v>1.29E-2</v>
      </c>
      <c r="DH124" s="4">
        <v>0.69699999999999995</v>
      </c>
      <c r="DI124" s="4">
        <v>0.83740000000000003</v>
      </c>
      <c r="DJ124" s="4">
        <v>0.32479999999999998</v>
      </c>
      <c r="DK124" s="4">
        <v>0.92030000000000001</v>
      </c>
      <c r="DL124" s="4">
        <v>8.8999999999999999E-3</v>
      </c>
      <c r="DM124" s="5">
        <v>0.71779999999999999</v>
      </c>
      <c r="DN124" s="5">
        <v>0.88549999999999995</v>
      </c>
      <c r="DO124" s="5">
        <v>0.28899999999999998</v>
      </c>
      <c r="DP124" s="5">
        <v>0.88839999999999997</v>
      </c>
      <c r="DQ124" s="5">
        <v>6.4000000000000003E-3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0.71817500000000001</v>
      </c>
      <c r="EW124" s="4">
        <f t="shared" si="7"/>
        <v>0.8893375</v>
      </c>
      <c r="EX124" s="4">
        <f t="shared" si="8"/>
        <v>0.29526666666666662</v>
      </c>
      <c r="EY124" s="4">
        <f t="shared" si="9"/>
        <v>0.85368750000000004</v>
      </c>
      <c r="EZ124" s="4">
        <f t="shared" si="10"/>
        <v>1.3308333333333332E-2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k=5, r=0.3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k=50, r=0.3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k=10, r=0.3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k=15,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k=20, r=0.9</v>
      </c>
    </row>
    <row r="125" spans="1:16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0.77510000000000001</v>
      </c>
      <c r="H125" s="5">
        <v>1.0137</v>
      </c>
      <c r="I125" s="5">
        <v>0.21249999999999999</v>
      </c>
      <c r="J125" s="5">
        <v>0.67310000000000003</v>
      </c>
      <c r="K125" s="5">
        <v>2.6599999999999999E-2</v>
      </c>
      <c r="L125" s="4">
        <v>0.80289999999999995</v>
      </c>
      <c r="M125" s="4">
        <v>1.0872999999999999</v>
      </c>
      <c r="N125" s="4">
        <v>0.2016</v>
      </c>
      <c r="O125" s="4">
        <v>0.60199999999999998</v>
      </c>
      <c r="P125" s="4">
        <v>1.2999999999999999E-2</v>
      </c>
      <c r="Q125" s="5">
        <v>0.81579999999999997</v>
      </c>
      <c r="R125" s="5">
        <v>1.1244000000000001</v>
      </c>
      <c r="S125" s="5">
        <v>0.17280000000000001</v>
      </c>
      <c r="T125" s="5">
        <v>0.56840000000000002</v>
      </c>
      <c r="U125" s="5">
        <v>1.14E-2</v>
      </c>
      <c r="V125" s="4">
        <v>0.87639999999999996</v>
      </c>
      <c r="W125" s="4">
        <v>1.2715000000000001</v>
      </c>
      <c r="X125" s="4">
        <v>2.2800000000000001E-2</v>
      </c>
      <c r="Y125" s="4">
        <v>0.59209999999999996</v>
      </c>
      <c r="Z125" s="4">
        <v>5.4999999999999997E-3</v>
      </c>
      <c r="AA125" s="14">
        <v>0.75270000000000004</v>
      </c>
      <c r="AB125" s="14">
        <v>0.96209999999999996</v>
      </c>
      <c r="AC125" s="14">
        <v>0.23</v>
      </c>
      <c r="AD125" s="14">
        <v>0.73570000000000002</v>
      </c>
      <c r="AE125" s="14">
        <v>2.6499999999999999E-2</v>
      </c>
      <c r="AF125" s="4">
        <v>0.77639999999999998</v>
      </c>
      <c r="AG125" s="4">
        <v>1.0188999999999999</v>
      </c>
      <c r="AH125" s="4">
        <v>0.21840000000000001</v>
      </c>
      <c r="AI125" s="4">
        <v>0.67190000000000005</v>
      </c>
      <c r="AJ125" s="4">
        <v>1.66E-2</v>
      </c>
      <c r="AK125" s="14">
        <v>0.79879999999999995</v>
      </c>
      <c r="AL125" s="14">
        <v>1.0754999999999999</v>
      </c>
      <c r="AM125" s="14">
        <v>0.2044</v>
      </c>
      <c r="AN125" s="14">
        <v>0.60460000000000003</v>
      </c>
      <c r="AO125" s="14">
        <v>1.3599999999999999E-2</v>
      </c>
      <c r="AP125" s="4">
        <v>0.81479999999999997</v>
      </c>
      <c r="AQ125" s="4">
        <v>1.1214999999999999</v>
      </c>
      <c r="AR125" s="4">
        <v>0.1714</v>
      </c>
      <c r="AS125" s="4">
        <v>0.56669999999999998</v>
      </c>
      <c r="AT125" s="4">
        <v>1.18E-2</v>
      </c>
      <c r="AU125" s="14">
        <v>0.87480000000000002</v>
      </c>
      <c r="AV125" s="14">
        <v>1.2667999999999999</v>
      </c>
      <c r="AW125" s="14">
        <v>1.9400000000000001E-2</v>
      </c>
      <c r="AX125" s="14">
        <v>0.58960000000000001</v>
      </c>
      <c r="AY125" s="14">
        <v>3.5000000000000001E-3</v>
      </c>
      <c r="AZ125" s="4">
        <v>0.75239999999999996</v>
      </c>
      <c r="BA125" s="4">
        <v>0.95679999999999998</v>
      </c>
      <c r="BB125" s="4">
        <v>0.23219999999999999</v>
      </c>
      <c r="BC125" s="4">
        <v>0.73419999999999996</v>
      </c>
      <c r="BD125" s="4">
        <v>2.3400000000000001E-2</v>
      </c>
      <c r="BE125" s="5">
        <v>0.77759999999999996</v>
      </c>
      <c r="BF125" s="5">
        <v>1.0219</v>
      </c>
      <c r="BG125" s="5">
        <v>0.21659999999999999</v>
      </c>
      <c r="BH125" s="5">
        <v>0.67420000000000002</v>
      </c>
      <c r="BI125" s="5">
        <v>1.5599999999999999E-2</v>
      </c>
      <c r="BJ125" s="4">
        <v>0.80320000000000003</v>
      </c>
      <c r="BK125" s="4">
        <v>1.0862000000000001</v>
      </c>
      <c r="BL125" s="4">
        <v>0.19520000000000001</v>
      </c>
      <c r="BM125" s="4">
        <v>0.60409999999999997</v>
      </c>
      <c r="BN125" s="4">
        <v>1.0800000000000001E-2</v>
      </c>
      <c r="BO125" s="5">
        <v>0.81430000000000002</v>
      </c>
      <c r="BP125" s="5">
        <v>1.1216999999999999</v>
      </c>
      <c r="BQ125" s="5">
        <v>0.17419999999999999</v>
      </c>
      <c r="BR125" s="5">
        <v>0.56740000000000002</v>
      </c>
      <c r="BS125" s="5">
        <v>8.6999999999999994E-3</v>
      </c>
      <c r="BT125" s="4">
        <v>0.87709999999999999</v>
      </c>
      <c r="BU125" s="4">
        <v>1.2733000000000001</v>
      </c>
      <c r="BV125" s="4">
        <v>2.41E-2</v>
      </c>
      <c r="BW125" s="4">
        <v>0.58899999999999997</v>
      </c>
      <c r="BX125" s="4">
        <v>4.7000000000000002E-3</v>
      </c>
      <c r="BY125" s="5">
        <v>0.75070000000000003</v>
      </c>
      <c r="BZ125" s="5">
        <v>0.95340000000000003</v>
      </c>
      <c r="CA125" s="5">
        <v>0.22370000000000001</v>
      </c>
      <c r="CB125" s="5">
        <v>0.73240000000000005</v>
      </c>
      <c r="CC125" s="5">
        <v>1.6E-2</v>
      </c>
      <c r="CD125" s="4">
        <v>0.77700000000000002</v>
      </c>
      <c r="CE125" s="4">
        <v>1.0189999999999999</v>
      </c>
      <c r="CF125" s="4">
        <v>0.21840000000000001</v>
      </c>
      <c r="CG125" s="4">
        <v>0.6754</v>
      </c>
      <c r="CH125" s="4">
        <v>1.1900000000000001E-2</v>
      </c>
      <c r="CI125" s="5">
        <v>0.80279999999999996</v>
      </c>
      <c r="CJ125" s="5">
        <v>1.0858000000000001</v>
      </c>
      <c r="CK125" s="5">
        <v>0.1973</v>
      </c>
      <c r="CL125" s="5">
        <v>0.60560000000000003</v>
      </c>
      <c r="CM125" s="5">
        <v>1.0999999999999999E-2</v>
      </c>
      <c r="CN125" s="4">
        <v>0.81720000000000004</v>
      </c>
      <c r="CO125" s="4">
        <v>1.1283000000000001</v>
      </c>
      <c r="CP125" s="4">
        <v>0.17219999999999999</v>
      </c>
      <c r="CQ125" s="4">
        <v>0.56630000000000003</v>
      </c>
      <c r="CR125" s="4">
        <v>5.5999999999999999E-3</v>
      </c>
      <c r="CS125" s="5">
        <v>0.87439999999999996</v>
      </c>
      <c r="CT125" s="5">
        <v>1.2659</v>
      </c>
      <c r="CU125" s="5">
        <v>2.5000000000000001E-2</v>
      </c>
      <c r="CV125" s="5">
        <v>0.59019999999999995</v>
      </c>
      <c r="CW125" s="5">
        <v>2.3E-3</v>
      </c>
      <c r="CX125" s="4">
        <v>0.75349999999999995</v>
      </c>
      <c r="CY125" s="4">
        <v>0.9607</v>
      </c>
      <c r="CZ125" s="4">
        <v>0.22989999999999999</v>
      </c>
      <c r="DA125" s="4">
        <v>0.73280000000000001</v>
      </c>
      <c r="DB125" s="4">
        <v>2.1100000000000001E-2</v>
      </c>
      <c r="DC125" s="5">
        <v>0.77669999999999995</v>
      </c>
      <c r="DD125" s="5">
        <v>1.018</v>
      </c>
      <c r="DE125" s="5">
        <v>0.21779999999999999</v>
      </c>
      <c r="DF125" s="5">
        <v>0.67459999999999998</v>
      </c>
      <c r="DG125" s="5">
        <v>1.3100000000000001E-2</v>
      </c>
      <c r="DH125" s="4">
        <v>0.80120000000000002</v>
      </c>
      <c r="DI125" s="4">
        <v>1.0822000000000001</v>
      </c>
      <c r="DJ125" s="4">
        <v>0.20250000000000001</v>
      </c>
      <c r="DK125" s="4">
        <v>0.6038</v>
      </c>
      <c r="DL125" s="4">
        <v>9.1999999999999998E-3</v>
      </c>
      <c r="DM125" s="5">
        <v>0.81569999999999998</v>
      </c>
      <c r="DN125" s="5">
        <v>1.1243000000000001</v>
      </c>
      <c r="DO125" s="5">
        <v>0.17519999999999999</v>
      </c>
      <c r="DP125" s="5">
        <v>0.56679999999999997</v>
      </c>
      <c r="DQ125" s="5">
        <v>6.1999999999999998E-3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0.80130000000000001</v>
      </c>
      <c r="EW125" s="4">
        <f t="shared" si="7"/>
        <v>1.0828874999999998</v>
      </c>
      <c r="EX125" s="4">
        <f t="shared" si="8"/>
        <v>0.17479166666666665</v>
      </c>
      <c r="EY125" s="4">
        <f t="shared" si="9"/>
        <v>0.63561666666666661</v>
      </c>
      <c r="EZ125" s="4">
        <f t="shared" si="10"/>
        <v>1.3133333333333332E-2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r=0.1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r=0.1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r=0.1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k=10, r=0.1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k=20, r=0.9</v>
      </c>
    </row>
    <row r="126" spans="1:16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0.68089999999999995</v>
      </c>
      <c r="H126" s="5">
        <v>0.79830000000000001</v>
      </c>
      <c r="I126" s="5">
        <v>0.32790000000000002</v>
      </c>
      <c r="J126" s="5">
        <v>0.93789999999999996</v>
      </c>
      <c r="K126" s="5">
        <v>3.5700000000000003E-2</v>
      </c>
      <c r="L126" s="4">
        <v>0.69359999999999999</v>
      </c>
      <c r="M126" s="4">
        <v>0.82679999999999998</v>
      </c>
      <c r="N126" s="4">
        <v>0.3125</v>
      </c>
      <c r="O126" s="4">
        <v>0.91290000000000004</v>
      </c>
      <c r="P126" s="4">
        <v>2.18E-2</v>
      </c>
      <c r="Q126" s="5">
        <v>0.72699999999999998</v>
      </c>
      <c r="R126" s="5">
        <v>0.9002</v>
      </c>
      <c r="S126" s="5">
        <v>0.25540000000000002</v>
      </c>
      <c r="T126" s="5">
        <v>0.85189999999999999</v>
      </c>
      <c r="U126" s="5">
        <v>1.7299999999999999E-2</v>
      </c>
      <c r="V126" s="4">
        <v>0.81920000000000004</v>
      </c>
      <c r="W126" s="4">
        <v>1.1368</v>
      </c>
      <c r="X126" s="4">
        <v>0.16070000000000001</v>
      </c>
      <c r="Y126" s="4">
        <v>0.59699999999999998</v>
      </c>
      <c r="Z126" s="4">
        <v>7.4999999999999997E-3</v>
      </c>
      <c r="AA126" s="14">
        <v>0.67030000000000001</v>
      </c>
      <c r="AB126" s="14">
        <v>0.77669999999999995</v>
      </c>
      <c r="AC126" s="14">
        <v>0.3533</v>
      </c>
      <c r="AD126" s="14">
        <v>0.95009999999999994</v>
      </c>
      <c r="AE126" s="14">
        <v>3.3000000000000002E-2</v>
      </c>
      <c r="AF126" s="4">
        <v>0.67989999999999995</v>
      </c>
      <c r="AG126" s="4">
        <v>0.79559999999999997</v>
      </c>
      <c r="AH126" s="4">
        <v>0.33879999999999999</v>
      </c>
      <c r="AI126" s="4">
        <v>0.93720000000000003</v>
      </c>
      <c r="AJ126" s="4">
        <v>2.3599999999999999E-2</v>
      </c>
      <c r="AK126" s="14">
        <v>0.69389999999999996</v>
      </c>
      <c r="AL126" s="14">
        <v>0.82779999999999998</v>
      </c>
      <c r="AM126" s="14">
        <v>0.30570000000000003</v>
      </c>
      <c r="AN126" s="14">
        <v>0.91290000000000004</v>
      </c>
      <c r="AO126" s="14">
        <v>1.7399999999999999E-2</v>
      </c>
      <c r="AP126" s="4">
        <v>0.72509999999999997</v>
      </c>
      <c r="AQ126" s="4">
        <v>0.89870000000000005</v>
      </c>
      <c r="AR126" s="4">
        <v>0.25819999999999999</v>
      </c>
      <c r="AS126" s="4">
        <v>0.85129999999999995</v>
      </c>
      <c r="AT126" s="4">
        <v>1.6899999999999998E-2</v>
      </c>
      <c r="AU126" s="14">
        <v>0.8196</v>
      </c>
      <c r="AV126" s="14">
        <v>1.1382000000000001</v>
      </c>
      <c r="AW126" s="14">
        <v>0.16200000000000001</v>
      </c>
      <c r="AX126" s="14">
        <v>0.5958</v>
      </c>
      <c r="AY126" s="14">
        <v>4.8999999999999998E-3</v>
      </c>
      <c r="AZ126" s="4">
        <v>0.67200000000000004</v>
      </c>
      <c r="BA126" s="4">
        <v>0.77939999999999998</v>
      </c>
      <c r="BB126" s="4">
        <v>0.33760000000000001</v>
      </c>
      <c r="BC126" s="4">
        <v>0.9496</v>
      </c>
      <c r="BD126" s="4">
        <v>3.3799999999999997E-2</v>
      </c>
      <c r="BE126" s="5">
        <v>0.67920000000000003</v>
      </c>
      <c r="BF126" s="5">
        <v>0.79510000000000003</v>
      </c>
      <c r="BG126" s="5">
        <v>0.33179999999999998</v>
      </c>
      <c r="BH126" s="5">
        <v>0.93799999999999994</v>
      </c>
      <c r="BI126" s="5">
        <v>2.4299999999999999E-2</v>
      </c>
      <c r="BJ126" s="4">
        <v>0.69420000000000004</v>
      </c>
      <c r="BK126" s="4">
        <v>0.8286</v>
      </c>
      <c r="BL126" s="4">
        <v>0.30530000000000002</v>
      </c>
      <c r="BM126" s="4">
        <v>0.91349999999999998</v>
      </c>
      <c r="BN126" s="4">
        <v>1.6299999999999999E-2</v>
      </c>
      <c r="BO126" s="5">
        <v>0.72629999999999995</v>
      </c>
      <c r="BP126" s="5">
        <v>0.90229999999999999</v>
      </c>
      <c r="BQ126" s="5">
        <v>0.2606</v>
      </c>
      <c r="BR126" s="5">
        <v>0.85050000000000003</v>
      </c>
      <c r="BS126" s="5">
        <v>1.4500000000000001E-2</v>
      </c>
      <c r="BT126" s="4">
        <v>0.81969999999999998</v>
      </c>
      <c r="BU126" s="4">
        <v>1.1393</v>
      </c>
      <c r="BV126" s="4">
        <v>0.1666</v>
      </c>
      <c r="BW126" s="4">
        <v>0.59319999999999995</v>
      </c>
      <c r="BX126" s="4">
        <v>6.6E-3</v>
      </c>
      <c r="BY126" s="5">
        <v>0.66910000000000003</v>
      </c>
      <c r="BZ126" s="5">
        <v>0.77349999999999997</v>
      </c>
      <c r="CA126" s="5">
        <v>0.35320000000000001</v>
      </c>
      <c r="CB126" s="5">
        <v>0.95009999999999994</v>
      </c>
      <c r="CC126" s="5">
        <v>2.47E-2</v>
      </c>
      <c r="CD126" s="4">
        <v>0.67959999999999998</v>
      </c>
      <c r="CE126" s="4">
        <v>0.79579999999999995</v>
      </c>
      <c r="CF126" s="4">
        <v>0.33589999999999998</v>
      </c>
      <c r="CG126" s="4">
        <v>0.93720000000000003</v>
      </c>
      <c r="CH126" s="4">
        <v>1.8700000000000001E-2</v>
      </c>
      <c r="CI126" s="5">
        <v>0.69430000000000003</v>
      </c>
      <c r="CJ126" s="5">
        <v>0.82889999999999997</v>
      </c>
      <c r="CK126" s="5">
        <v>0.30370000000000003</v>
      </c>
      <c r="CL126" s="5">
        <v>0.91400000000000003</v>
      </c>
      <c r="CM126" s="5">
        <v>1.5900000000000001E-2</v>
      </c>
      <c r="CN126" s="4">
        <v>0.72699999999999998</v>
      </c>
      <c r="CO126" s="4">
        <v>0.90439999999999998</v>
      </c>
      <c r="CP126" s="4">
        <v>0.25940000000000002</v>
      </c>
      <c r="CQ126" s="4">
        <v>0.85170000000000001</v>
      </c>
      <c r="CR126" s="4">
        <v>8.6E-3</v>
      </c>
      <c r="CS126" s="5">
        <v>0.81930000000000003</v>
      </c>
      <c r="CT126" s="5">
        <v>1.1374</v>
      </c>
      <c r="CU126" s="5">
        <v>0.16320000000000001</v>
      </c>
      <c r="CV126" s="5">
        <v>0.59340000000000004</v>
      </c>
      <c r="CW126" s="5">
        <v>3.5000000000000001E-3</v>
      </c>
      <c r="CX126" s="4">
        <v>0.67220000000000002</v>
      </c>
      <c r="CY126" s="4">
        <v>0.77939999999999998</v>
      </c>
      <c r="CZ126" s="4">
        <v>0.34670000000000001</v>
      </c>
      <c r="DA126" s="4">
        <v>0.94950000000000001</v>
      </c>
      <c r="DB126" s="4">
        <v>3.2000000000000001E-2</v>
      </c>
      <c r="DC126" s="5">
        <v>0.67900000000000005</v>
      </c>
      <c r="DD126" s="5">
        <v>0.79410000000000003</v>
      </c>
      <c r="DE126" s="5">
        <v>0.33329999999999999</v>
      </c>
      <c r="DF126" s="5">
        <v>0.93730000000000002</v>
      </c>
      <c r="DG126" s="5">
        <v>1.9599999999999999E-2</v>
      </c>
      <c r="DH126" s="4">
        <v>0.69399999999999995</v>
      </c>
      <c r="DI126" s="4">
        <v>0.82820000000000005</v>
      </c>
      <c r="DJ126" s="4">
        <v>0.30740000000000001</v>
      </c>
      <c r="DK126" s="4">
        <v>0.91320000000000001</v>
      </c>
      <c r="DL126" s="4">
        <v>1.35E-2</v>
      </c>
      <c r="DM126" s="5">
        <v>0.72619999999999996</v>
      </c>
      <c r="DN126" s="5">
        <v>0.90200000000000002</v>
      </c>
      <c r="DO126" s="5">
        <v>0.2586</v>
      </c>
      <c r="DP126" s="5">
        <v>0.85189999999999999</v>
      </c>
      <c r="DQ126" s="5">
        <v>9.4999999999999998E-3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0.71382916666666674</v>
      </c>
      <c r="EW126" s="4">
        <f t="shared" si="7"/>
        <v>0.87748749999999998</v>
      </c>
      <c r="EX126" s="4">
        <f t="shared" si="8"/>
        <v>0.28615833333333335</v>
      </c>
      <c r="EY126" s="4">
        <f t="shared" si="9"/>
        <v>0.86002083333333335</v>
      </c>
      <c r="EZ126" s="4">
        <f t="shared" si="10"/>
        <v>1.9129166666666666E-2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k=20, r=0.1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r=0.1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k=10, r=0.1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r=0.1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k=20, r=0.9</v>
      </c>
    </row>
    <row r="127" spans="1:16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0.68420000000000003</v>
      </c>
      <c r="H127" s="5">
        <v>0.80079999999999996</v>
      </c>
      <c r="I127" s="5">
        <v>0.29809999999999998</v>
      </c>
      <c r="J127" s="5">
        <v>0.92759999999999998</v>
      </c>
      <c r="K127" s="5">
        <v>4.1599999999999998E-2</v>
      </c>
      <c r="L127" s="4">
        <v>0.69679999999999997</v>
      </c>
      <c r="M127" s="4">
        <v>0.83040000000000003</v>
      </c>
      <c r="N127" s="4">
        <v>0.28129999999999999</v>
      </c>
      <c r="O127" s="4">
        <v>0.9022</v>
      </c>
      <c r="P127" s="4">
        <v>2.4899999999999999E-2</v>
      </c>
      <c r="Q127" s="5">
        <v>0.72589999999999999</v>
      </c>
      <c r="R127" s="5">
        <v>0.89600000000000002</v>
      </c>
      <c r="S127" s="5">
        <v>0.2356</v>
      </c>
      <c r="T127" s="5">
        <v>0.84850000000000003</v>
      </c>
      <c r="U127" s="5">
        <v>1.89E-2</v>
      </c>
      <c r="V127" s="4">
        <v>0.80989999999999995</v>
      </c>
      <c r="W127" s="4">
        <v>1.1099000000000001</v>
      </c>
      <c r="X127" s="4">
        <v>0.1741</v>
      </c>
      <c r="Y127" s="4">
        <v>0.59370000000000001</v>
      </c>
      <c r="Z127" s="4">
        <v>8.0000000000000002E-3</v>
      </c>
      <c r="AA127" s="14">
        <v>0.67369999999999997</v>
      </c>
      <c r="AB127" s="14">
        <v>0.77880000000000005</v>
      </c>
      <c r="AC127" s="14">
        <v>0.3251</v>
      </c>
      <c r="AD127" s="14">
        <v>0.94140000000000001</v>
      </c>
      <c r="AE127" s="14">
        <v>4.3099999999999999E-2</v>
      </c>
      <c r="AF127" s="4">
        <v>0.68389999999999995</v>
      </c>
      <c r="AG127" s="4">
        <v>0.80089999999999995</v>
      </c>
      <c r="AH127" s="4">
        <v>0.30630000000000002</v>
      </c>
      <c r="AI127" s="4">
        <v>0.92720000000000002</v>
      </c>
      <c r="AJ127" s="4">
        <v>2.8500000000000001E-2</v>
      </c>
      <c r="AK127" s="14">
        <v>0.69679999999999997</v>
      </c>
      <c r="AL127" s="14">
        <v>0.83120000000000005</v>
      </c>
      <c r="AM127" s="14">
        <v>0.2797</v>
      </c>
      <c r="AN127" s="14">
        <v>0.90249999999999997</v>
      </c>
      <c r="AO127" s="14">
        <v>2.2100000000000002E-2</v>
      </c>
      <c r="AP127" s="4">
        <v>0.72489999999999999</v>
      </c>
      <c r="AQ127" s="4">
        <v>0.89580000000000004</v>
      </c>
      <c r="AR127" s="4">
        <v>0.24079999999999999</v>
      </c>
      <c r="AS127" s="4">
        <v>0.84740000000000004</v>
      </c>
      <c r="AT127" s="4">
        <v>1.8200000000000001E-2</v>
      </c>
      <c r="AU127" s="14">
        <v>0.81079999999999997</v>
      </c>
      <c r="AV127" s="14">
        <v>1.1116999999999999</v>
      </c>
      <c r="AW127" s="14">
        <v>0.17219999999999999</v>
      </c>
      <c r="AX127" s="14">
        <v>0.59199999999999997</v>
      </c>
      <c r="AY127" s="14">
        <v>6.3E-3</v>
      </c>
      <c r="AZ127" s="4">
        <v>0.67620000000000002</v>
      </c>
      <c r="BA127" s="4">
        <v>0.78449999999999998</v>
      </c>
      <c r="BB127" s="4">
        <v>0.30830000000000002</v>
      </c>
      <c r="BC127" s="4">
        <v>0.94089999999999996</v>
      </c>
      <c r="BD127" s="4">
        <v>3.6799999999999999E-2</v>
      </c>
      <c r="BE127" s="5">
        <v>0.68300000000000005</v>
      </c>
      <c r="BF127" s="5">
        <v>0.80030000000000001</v>
      </c>
      <c r="BG127" s="5">
        <v>0.29980000000000001</v>
      </c>
      <c r="BH127" s="5">
        <v>0.92800000000000005</v>
      </c>
      <c r="BI127" s="5">
        <v>2.7E-2</v>
      </c>
      <c r="BJ127" s="4">
        <v>0.69740000000000002</v>
      </c>
      <c r="BK127" s="4">
        <v>0.83209999999999995</v>
      </c>
      <c r="BL127" s="4">
        <v>0.27860000000000001</v>
      </c>
      <c r="BM127" s="4">
        <v>0.90310000000000001</v>
      </c>
      <c r="BN127" s="4">
        <v>1.7000000000000001E-2</v>
      </c>
      <c r="BO127" s="5">
        <v>0.72589999999999999</v>
      </c>
      <c r="BP127" s="5">
        <v>0.8992</v>
      </c>
      <c r="BQ127" s="5">
        <v>0.2442</v>
      </c>
      <c r="BR127" s="5">
        <v>0.84730000000000005</v>
      </c>
      <c r="BS127" s="5">
        <v>1.4E-2</v>
      </c>
      <c r="BT127" s="4">
        <v>0.80900000000000005</v>
      </c>
      <c r="BU127" s="4">
        <v>1.1081000000000001</v>
      </c>
      <c r="BV127" s="4">
        <v>0.1799</v>
      </c>
      <c r="BW127" s="4">
        <v>0.59109999999999996</v>
      </c>
      <c r="BX127" s="4">
        <v>5.4999999999999997E-3</v>
      </c>
      <c r="BY127" s="5">
        <v>0.67279999999999995</v>
      </c>
      <c r="BZ127" s="5">
        <v>0.77710000000000001</v>
      </c>
      <c r="CA127" s="5">
        <v>0.32519999999999999</v>
      </c>
      <c r="CB127" s="5">
        <v>0.9415</v>
      </c>
      <c r="CC127" s="5">
        <v>2.75E-2</v>
      </c>
      <c r="CD127" s="4">
        <v>0.6835</v>
      </c>
      <c r="CE127" s="4">
        <v>0.80049999999999999</v>
      </c>
      <c r="CF127" s="4">
        <v>0.30409999999999998</v>
      </c>
      <c r="CG127" s="4">
        <v>0.9274</v>
      </c>
      <c r="CH127" s="4">
        <v>2.0400000000000001E-2</v>
      </c>
      <c r="CI127" s="5">
        <v>0.6976</v>
      </c>
      <c r="CJ127" s="5">
        <v>0.83289999999999997</v>
      </c>
      <c r="CK127" s="5">
        <v>0.27729999999999999</v>
      </c>
      <c r="CL127" s="5">
        <v>0.9032</v>
      </c>
      <c r="CM127" s="5">
        <v>1.7000000000000001E-2</v>
      </c>
      <c r="CN127" s="4">
        <v>0.72609999999999997</v>
      </c>
      <c r="CO127" s="4">
        <v>0.89900000000000002</v>
      </c>
      <c r="CP127" s="4">
        <v>0.2432</v>
      </c>
      <c r="CQ127" s="4">
        <v>0.84760000000000002</v>
      </c>
      <c r="CR127" s="4">
        <v>9.4000000000000004E-3</v>
      </c>
      <c r="CS127" s="5">
        <v>0.80930000000000002</v>
      </c>
      <c r="CT127" s="5">
        <v>1.107</v>
      </c>
      <c r="CU127" s="5">
        <v>0.17430000000000001</v>
      </c>
      <c r="CV127" s="5">
        <v>0.59</v>
      </c>
      <c r="CW127" s="5">
        <v>3.5000000000000001E-3</v>
      </c>
      <c r="CX127" s="4">
        <v>0.67600000000000005</v>
      </c>
      <c r="CY127" s="4">
        <v>0.7833</v>
      </c>
      <c r="CZ127" s="4">
        <v>0.317</v>
      </c>
      <c r="DA127" s="4">
        <v>0.9405</v>
      </c>
      <c r="DB127" s="4">
        <v>3.6999999999999998E-2</v>
      </c>
      <c r="DC127" s="5">
        <v>0.68279999999999996</v>
      </c>
      <c r="DD127" s="5">
        <v>0.79900000000000004</v>
      </c>
      <c r="DE127" s="5">
        <v>0.30270000000000002</v>
      </c>
      <c r="DF127" s="5">
        <v>0.92720000000000002</v>
      </c>
      <c r="DG127" s="5">
        <v>2.1999999999999999E-2</v>
      </c>
      <c r="DH127" s="4">
        <v>0.69710000000000005</v>
      </c>
      <c r="DI127" s="4">
        <v>0.83150000000000002</v>
      </c>
      <c r="DJ127" s="4">
        <v>0.28029999999999999</v>
      </c>
      <c r="DK127" s="4">
        <v>0.90259999999999996</v>
      </c>
      <c r="DL127" s="4">
        <v>1.4999999999999999E-2</v>
      </c>
      <c r="DM127" s="5">
        <v>0.72560000000000002</v>
      </c>
      <c r="DN127" s="5">
        <v>0.89790000000000003</v>
      </c>
      <c r="DO127" s="5">
        <v>0.24079999999999999</v>
      </c>
      <c r="DP127" s="5">
        <v>0.84840000000000004</v>
      </c>
      <c r="DQ127" s="5">
        <v>1.01E-2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0.69689999999999996</v>
      </c>
      <c r="EH127" s="5">
        <v>0.83109999999999995</v>
      </c>
      <c r="EI127" s="5">
        <v>0.2797</v>
      </c>
      <c r="EJ127" s="5">
        <v>0.90269999999999995</v>
      </c>
      <c r="EK127" s="5">
        <v>1.72E-2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0.71360000000000001</v>
      </c>
      <c r="EW127" s="4">
        <f t="shared" si="7"/>
        <v>0.87256</v>
      </c>
      <c r="EX127" s="4">
        <f t="shared" si="8"/>
        <v>0.26695999999999998</v>
      </c>
      <c r="EY127" s="4">
        <f t="shared" si="9"/>
        <v>0.85460400000000003</v>
      </c>
      <c r="EZ127" s="4">
        <f t="shared" si="10"/>
        <v>2.1528000000000005E-2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k=20, r=0.1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r=0.1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k=20, r=0.1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k=20, r=0.1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k=20, r=0.9</v>
      </c>
    </row>
    <row r="128" spans="1:16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0.79</v>
      </c>
      <c r="H128" s="5">
        <v>1.0428999999999999</v>
      </c>
      <c r="I128" s="5">
        <v>0.20250000000000001</v>
      </c>
      <c r="J128" s="5">
        <v>0.60070000000000001</v>
      </c>
      <c r="K128" s="5">
        <v>2.1299999999999999E-2</v>
      </c>
      <c r="L128" s="4">
        <v>0.80910000000000004</v>
      </c>
      <c r="M128" s="4">
        <v>1.0952999999999999</v>
      </c>
      <c r="N128" s="4">
        <v>0.19889999999999999</v>
      </c>
      <c r="O128" s="4">
        <v>0.55720000000000003</v>
      </c>
      <c r="P128" s="4">
        <v>1.3299999999999999E-2</v>
      </c>
      <c r="Q128" s="5">
        <v>0.81820000000000004</v>
      </c>
      <c r="R128" s="5">
        <v>1.1259999999999999</v>
      </c>
      <c r="S128" s="5">
        <v>0.1875</v>
      </c>
      <c r="T128" s="5">
        <v>0.54310000000000003</v>
      </c>
      <c r="U128" s="5">
        <v>1.38E-2</v>
      </c>
      <c r="V128" s="4">
        <v>0.83389999999999997</v>
      </c>
      <c r="W128" s="4">
        <v>1.1718</v>
      </c>
      <c r="X128" s="4">
        <v>0.1249</v>
      </c>
      <c r="Y128" s="4">
        <v>0.5363</v>
      </c>
      <c r="Z128" s="4">
        <v>6.1000000000000004E-3</v>
      </c>
      <c r="AA128" s="14">
        <v>0.76690000000000003</v>
      </c>
      <c r="AB128" s="14">
        <v>0.98709999999999998</v>
      </c>
      <c r="AC128" s="14">
        <v>0.2167</v>
      </c>
      <c r="AD128" s="14">
        <v>0.64490000000000003</v>
      </c>
      <c r="AE128" s="14">
        <v>2.6100000000000002E-2</v>
      </c>
      <c r="AF128" s="4">
        <v>0.78890000000000005</v>
      </c>
      <c r="AG128" s="4">
        <v>1.0406</v>
      </c>
      <c r="AH128" s="4">
        <v>0.20269999999999999</v>
      </c>
      <c r="AI128" s="4">
        <v>0.60199999999999998</v>
      </c>
      <c r="AJ128" s="4">
        <v>1.52E-2</v>
      </c>
      <c r="AK128" s="14">
        <v>0.80600000000000005</v>
      </c>
      <c r="AL128" s="14">
        <v>1.0871</v>
      </c>
      <c r="AM128" s="14">
        <v>0.2024</v>
      </c>
      <c r="AN128" s="14">
        <v>0.55620000000000003</v>
      </c>
      <c r="AO128" s="14">
        <v>1.3100000000000001E-2</v>
      </c>
      <c r="AP128" s="4">
        <v>0.81610000000000005</v>
      </c>
      <c r="AQ128" s="4">
        <v>1.1216999999999999</v>
      </c>
      <c r="AR128" s="4">
        <v>0.19170000000000001</v>
      </c>
      <c r="AS128" s="4">
        <v>0.54249999999999998</v>
      </c>
      <c r="AT128" s="4">
        <v>1.18E-2</v>
      </c>
      <c r="AU128" s="14">
        <v>0.8327</v>
      </c>
      <c r="AV128" s="14">
        <v>1.17</v>
      </c>
      <c r="AW128" s="14">
        <v>0.1242</v>
      </c>
      <c r="AX128" s="14">
        <v>0.53610000000000002</v>
      </c>
      <c r="AY128" s="14">
        <v>4.4000000000000003E-3</v>
      </c>
      <c r="AZ128" s="4">
        <v>0.77139999999999997</v>
      </c>
      <c r="BA128" s="4">
        <v>0.99199999999999999</v>
      </c>
      <c r="BB128" s="4">
        <v>0.21410000000000001</v>
      </c>
      <c r="BC128" s="4">
        <v>0.64790000000000003</v>
      </c>
      <c r="BD128" s="4">
        <v>2.12E-2</v>
      </c>
      <c r="BE128" s="5">
        <v>0.78979999999999995</v>
      </c>
      <c r="BF128" s="5">
        <v>1.0421</v>
      </c>
      <c r="BG128" s="5">
        <v>0.2082</v>
      </c>
      <c r="BH128" s="5">
        <v>0.6018</v>
      </c>
      <c r="BI128" s="5">
        <v>1.6E-2</v>
      </c>
      <c r="BJ128" s="4">
        <v>0.80940000000000001</v>
      </c>
      <c r="BK128" s="4">
        <v>1.0964</v>
      </c>
      <c r="BL128" s="4">
        <v>0.19889999999999999</v>
      </c>
      <c r="BM128" s="4">
        <v>0.55600000000000005</v>
      </c>
      <c r="BN128" s="4">
        <v>1.0800000000000001E-2</v>
      </c>
      <c r="BO128" s="5">
        <v>0.8155</v>
      </c>
      <c r="BP128" s="5">
        <v>1.1203000000000001</v>
      </c>
      <c r="BQ128" s="5">
        <v>0.19359999999999999</v>
      </c>
      <c r="BR128" s="5">
        <v>0.54259999999999997</v>
      </c>
      <c r="BS128" s="5">
        <v>9.1999999999999998E-3</v>
      </c>
      <c r="BT128" s="4">
        <v>0.83350000000000002</v>
      </c>
      <c r="BU128" s="4">
        <v>1.1729000000000001</v>
      </c>
      <c r="BV128" s="4">
        <v>0.12970000000000001</v>
      </c>
      <c r="BW128" s="4">
        <v>0.53720000000000001</v>
      </c>
      <c r="BX128" s="4">
        <v>4.1000000000000003E-3</v>
      </c>
      <c r="BY128" s="5">
        <v>0.76870000000000005</v>
      </c>
      <c r="BZ128" s="5">
        <v>0.99109999999999998</v>
      </c>
      <c r="CA128" s="5">
        <v>0.21110000000000001</v>
      </c>
      <c r="CB128" s="5">
        <v>0.64590000000000003</v>
      </c>
      <c r="CC128" s="5">
        <v>1.5800000000000002E-2</v>
      </c>
      <c r="CD128" s="4">
        <v>0.78920000000000001</v>
      </c>
      <c r="CE128" s="4">
        <v>1.0412999999999999</v>
      </c>
      <c r="CF128" s="4">
        <v>0.20430000000000001</v>
      </c>
      <c r="CG128" s="4">
        <v>0.60119999999999996</v>
      </c>
      <c r="CH128" s="4">
        <v>1.17E-2</v>
      </c>
      <c r="CI128" s="5">
        <v>0.80820000000000003</v>
      </c>
      <c r="CJ128" s="5">
        <v>1.0933999999999999</v>
      </c>
      <c r="CK128" s="5">
        <v>0.1981</v>
      </c>
      <c r="CL128" s="5">
        <v>0.55689999999999995</v>
      </c>
      <c r="CM128" s="5">
        <v>1.04E-2</v>
      </c>
      <c r="CN128" s="4">
        <v>0.81689999999999996</v>
      </c>
      <c r="CO128" s="4">
        <v>1.1232</v>
      </c>
      <c r="CP128" s="4">
        <v>0.1938</v>
      </c>
      <c r="CQ128" s="4">
        <v>0.54159999999999997</v>
      </c>
      <c r="CR128" s="4">
        <v>5.4000000000000003E-3</v>
      </c>
      <c r="CS128" s="5">
        <v>0.83099999999999996</v>
      </c>
      <c r="CT128" s="5">
        <v>1.1657</v>
      </c>
      <c r="CU128" s="5">
        <v>0.12820000000000001</v>
      </c>
      <c r="CV128" s="5">
        <v>0.53659999999999997</v>
      </c>
      <c r="CW128" s="5">
        <v>2.3E-3</v>
      </c>
      <c r="CX128" s="4">
        <v>0.77190000000000003</v>
      </c>
      <c r="CY128" s="4">
        <v>0.99560000000000004</v>
      </c>
      <c r="CZ128" s="4">
        <v>0.2051</v>
      </c>
      <c r="DA128" s="4">
        <v>0.64649999999999996</v>
      </c>
      <c r="DB128" s="4">
        <v>2.12E-2</v>
      </c>
      <c r="DC128" s="5">
        <v>0.7883</v>
      </c>
      <c r="DD128" s="5">
        <v>1.0377000000000001</v>
      </c>
      <c r="DE128" s="5">
        <v>0.2064</v>
      </c>
      <c r="DF128" s="5">
        <v>0.60099999999999998</v>
      </c>
      <c r="DG128" s="5">
        <v>1.29E-2</v>
      </c>
      <c r="DH128" s="4">
        <v>0.80830000000000002</v>
      </c>
      <c r="DI128" s="4">
        <v>1.0925</v>
      </c>
      <c r="DJ128" s="4">
        <v>0.20130000000000001</v>
      </c>
      <c r="DK128" s="4">
        <v>0.55489999999999995</v>
      </c>
      <c r="DL128" s="4">
        <v>8.8000000000000005E-3</v>
      </c>
      <c r="DM128" s="5">
        <v>0.81669999999999998</v>
      </c>
      <c r="DN128" s="5">
        <v>1.1226</v>
      </c>
      <c r="DO128" s="5">
        <v>0.19109999999999999</v>
      </c>
      <c r="DP128" s="5">
        <v>0.54249999999999998</v>
      </c>
      <c r="DQ128" s="5">
        <v>6.0000000000000001E-3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0.80183333333333318</v>
      </c>
      <c r="EW128" s="4">
        <f t="shared" si="7"/>
        <v>1.0793666666666666</v>
      </c>
      <c r="EX128" s="4">
        <f t="shared" si="8"/>
        <v>0.18951666666666667</v>
      </c>
      <c r="EY128" s="4">
        <f t="shared" si="9"/>
        <v>0.57833750000000006</v>
      </c>
      <c r="EZ128" s="4">
        <f t="shared" si="10"/>
        <v>1.2700000000000001E-2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r=0.1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r=0.1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k=10, r=0.1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k=5, r=0.1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k=20, r=0.9</v>
      </c>
    </row>
    <row r="129" spans="1:161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4">
        <v>0.68200000000000005</v>
      </c>
      <c r="AB129" s="14">
        <v>0.79890000000000005</v>
      </c>
      <c r="AC129" s="14">
        <v>0.32300000000000001</v>
      </c>
      <c r="AD129" s="14">
        <v>0.93600000000000005</v>
      </c>
      <c r="AE129" s="14">
        <v>7.3400000000000007E-2</v>
      </c>
      <c r="AF129" s="4">
        <v>0.69320000000000004</v>
      </c>
      <c r="AG129" s="4">
        <v>0.82279999999999998</v>
      </c>
      <c r="AH129" s="4">
        <v>0.30830000000000002</v>
      </c>
      <c r="AI129" s="4">
        <v>0.91790000000000005</v>
      </c>
      <c r="AJ129" s="4">
        <v>5.3199999999999997E-2</v>
      </c>
      <c r="AK129" s="14">
        <v>0.7097</v>
      </c>
      <c r="AL129" s="14">
        <v>0.86170000000000002</v>
      </c>
      <c r="AM129" s="14">
        <v>0.28170000000000001</v>
      </c>
      <c r="AN129" s="14">
        <v>0.88959999999999995</v>
      </c>
      <c r="AO129" s="14">
        <v>4.1200000000000001E-2</v>
      </c>
      <c r="AP129" s="4">
        <v>0.74280000000000002</v>
      </c>
      <c r="AQ129" s="4">
        <v>0.93969999999999998</v>
      </c>
      <c r="AR129" s="4">
        <v>0.2427</v>
      </c>
      <c r="AS129" s="4">
        <v>0.82650000000000001</v>
      </c>
      <c r="AT129" s="4">
        <v>3.1899999999999998E-2</v>
      </c>
      <c r="AU129" s="14">
        <v>0.82369999999999999</v>
      </c>
      <c r="AV129" s="14">
        <v>1.1504000000000001</v>
      </c>
      <c r="AW129" s="14">
        <v>0.14760000000000001</v>
      </c>
      <c r="AX129" s="14">
        <v>0.62190000000000001</v>
      </c>
      <c r="AY129" s="14">
        <v>9.2999999999999992E-3</v>
      </c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4">
        <v>0.68100000000000005</v>
      </c>
      <c r="BZ129" s="14">
        <v>0.79759999999999998</v>
      </c>
      <c r="CA129" s="14">
        <v>0.32040000000000002</v>
      </c>
      <c r="CB129" s="14">
        <v>0.93520000000000003</v>
      </c>
      <c r="CC129" s="14">
        <v>4.9599999999999998E-2</v>
      </c>
      <c r="CD129" s="4">
        <v>0.69320000000000004</v>
      </c>
      <c r="CE129" s="4">
        <v>0.82379999999999998</v>
      </c>
      <c r="CF129" s="4">
        <v>0.30399999999999999</v>
      </c>
      <c r="CG129" s="4">
        <v>0.91910000000000003</v>
      </c>
      <c r="CH129" s="4">
        <v>3.7499999999999999E-2</v>
      </c>
      <c r="CI129" s="16"/>
      <c r="CJ129" s="16"/>
      <c r="CK129" s="16"/>
      <c r="CL129" s="16"/>
      <c r="CM129" s="16"/>
      <c r="CN129" s="4">
        <v>0.74480000000000002</v>
      </c>
      <c r="CO129" s="4">
        <v>0.94540000000000002</v>
      </c>
      <c r="CP129" s="4">
        <v>0.24210000000000001</v>
      </c>
      <c r="CQ129" s="4">
        <v>0.82669999999999999</v>
      </c>
      <c r="CR129" s="4">
        <v>1.6899999999999998E-2</v>
      </c>
      <c r="CS129" s="14">
        <v>0.82299999999999995</v>
      </c>
      <c r="CT129" s="14">
        <v>1.1486000000000001</v>
      </c>
      <c r="CU129" s="14">
        <v>0.14899999999999999</v>
      </c>
      <c r="CV129" s="14">
        <v>0.62109999999999999</v>
      </c>
      <c r="CW129" s="14">
        <v>6.4999999999999997E-3</v>
      </c>
      <c r="CX129" s="4">
        <v>0.68330000000000002</v>
      </c>
      <c r="CY129" s="4">
        <v>0.8014</v>
      </c>
      <c r="CZ129" s="4">
        <v>0.31979999999999997</v>
      </c>
      <c r="DA129" s="4">
        <v>0.9345</v>
      </c>
      <c r="DB129" s="4">
        <v>6.6699999999999995E-2</v>
      </c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4">
        <v>0.74399999999999999</v>
      </c>
      <c r="DN129" s="14">
        <v>0.94379999999999997</v>
      </c>
      <c r="DO129" s="14">
        <v>0.2412</v>
      </c>
      <c r="DP129" s="14">
        <v>0.82740000000000002</v>
      </c>
      <c r="DQ129" s="14">
        <v>1.89E-2</v>
      </c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0.72915454545454539</v>
      </c>
      <c r="EW129" s="4">
        <f t="shared" si="7"/>
        <v>0.91219090909090916</v>
      </c>
      <c r="EX129" s="4">
        <f t="shared" si="8"/>
        <v>0.26179999999999998</v>
      </c>
      <c r="EY129" s="4">
        <f t="shared" si="9"/>
        <v>0.84144545454545472</v>
      </c>
      <c r="EZ129" s="4">
        <f t="shared" si="10"/>
        <v>3.6827272727272715E-2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k=20, r=0.1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k=20, r=0.1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k=10, r=0.1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k=10, r=0.1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k=20, r=0.9</v>
      </c>
    </row>
    <row r="130" spans="1:161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4">
        <v>0.68259999999999998</v>
      </c>
      <c r="AB130" s="14">
        <v>0.7994</v>
      </c>
      <c r="AC130" s="14">
        <v>0.32329999999999998</v>
      </c>
      <c r="AD130" s="14">
        <v>0.93600000000000005</v>
      </c>
      <c r="AE130" s="14">
        <v>0.14510000000000001</v>
      </c>
      <c r="AF130" s="4">
        <v>0.69369999999999998</v>
      </c>
      <c r="AG130" s="4">
        <v>0.82279999999999998</v>
      </c>
      <c r="AH130" s="4">
        <v>0.31090000000000001</v>
      </c>
      <c r="AI130" s="4">
        <v>0.91790000000000005</v>
      </c>
      <c r="AJ130" s="4">
        <v>0.1008</v>
      </c>
      <c r="AK130" s="14">
        <v>0.70879999999999999</v>
      </c>
      <c r="AL130" s="14">
        <v>0.8589</v>
      </c>
      <c r="AM130" s="14">
        <v>0.2883</v>
      </c>
      <c r="AN130" s="14">
        <v>0.88959999999999995</v>
      </c>
      <c r="AO130" s="14">
        <v>7.2999999999999995E-2</v>
      </c>
      <c r="AP130" s="4">
        <v>0.73850000000000005</v>
      </c>
      <c r="AQ130" s="4">
        <v>0.92869999999999997</v>
      </c>
      <c r="AR130" s="4">
        <v>0.25419999999999998</v>
      </c>
      <c r="AS130" s="4">
        <v>0.82620000000000005</v>
      </c>
      <c r="AT130" s="4">
        <v>5.5100000000000003E-2</v>
      </c>
      <c r="AU130" s="14">
        <v>0.80410000000000004</v>
      </c>
      <c r="AV130" s="14">
        <v>1.0991</v>
      </c>
      <c r="AW130" s="14">
        <v>0.18609999999999999</v>
      </c>
      <c r="AX130" s="14">
        <v>0.61760000000000004</v>
      </c>
      <c r="AY130" s="14">
        <v>1.5699999999999999E-2</v>
      </c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4">
        <v>0.68179999999999996</v>
      </c>
      <c r="BZ130" s="14">
        <v>0.79830000000000001</v>
      </c>
      <c r="CA130" s="14">
        <v>0.31869999999999998</v>
      </c>
      <c r="CB130" s="14">
        <v>0.93520000000000003</v>
      </c>
      <c r="CC130" s="14">
        <v>9.8699999999999996E-2</v>
      </c>
      <c r="CD130" s="4">
        <v>0.69359999999999999</v>
      </c>
      <c r="CE130" s="4">
        <v>0.82410000000000005</v>
      </c>
      <c r="CF130" s="4">
        <v>0.30640000000000001</v>
      </c>
      <c r="CG130" s="4">
        <v>0.91910000000000003</v>
      </c>
      <c r="CH130" s="4">
        <v>7.4300000000000005E-2</v>
      </c>
      <c r="CI130" s="16"/>
      <c r="CJ130" s="16"/>
      <c r="CK130" s="16"/>
      <c r="CL130" s="16"/>
      <c r="CM130" s="16"/>
      <c r="CN130" s="4">
        <v>0.74060000000000004</v>
      </c>
      <c r="CO130" s="4">
        <v>0.93469999999999998</v>
      </c>
      <c r="CP130" s="4">
        <v>0.25419999999999998</v>
      </c>
      <c r="CQ130" s="4">
        <v>0.82630000000000003</v>
      </c>
      <c r="CR130" s="4">
        <v>3.2899999999999999E-2</v>
      </c>
      <c r="CS130" s="14">
        <v>0.80369999999999997</v>
      </c>
      <c r="CT130" s="14">
        <v>1.0983000000000001</v>
      </c>
      <c r="CU130" s="14">
        <v>0.1852</v>
      </c>
      <c r="CV130" s="14">
        <v>0.61650000000000005</v>
      </c>
      <c r="CW130" s="14">
        <v>1.17E-2</v>
      </c>
      <c r="CX130" s="4">
        <v>0.68420000000000003</v>
      </c>
      <c r="CY130" s="4">
        <v>0.8024</v>
      </c>
      <c r="CZ130" s="4">
        <v>0.32050000000000001</v>
      </c>
      <c r="DA130" s="4">
        <v>0.9345</v>
      </c>
      <c r="DB130" s="4">
        <v>0.12859999999999999</v>
      </c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4">
        <v>0.73960000000000004</v>
      </c>
      <c r="DN130" s="14">
        <v>0.93259999999999998</v>
      </c>
      <c r="DO130" s="14">
        <v>0.25409999999999999</v>
      </c>
      <c r="DP130" s="14">
        <v>0.82709999999999995</v>
      </c>
      <c r="DQ130" s="14">
        <v>3.6400000000000002E-2</v>
      </c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0.72465454545454544</v>
      </c>
      <c r="EW130" s="4">
        <f t="shared" si="7"/>
        <v>0.89993636363636387</v>
      </c>
      <c r="EX130" s="4">
        <f t="shared" si="8"/>
        <v>0.27289999999999998</v>
      </c>
      <c r="EY130" s="4">
        <f t="shared" si="9"/>
        <v>0.8405454545454546</v>
      </c>
      <c r="EZ130" s="4">
        <f t="shared" si="10"/>
        <v>7.0209090909090902E-2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k=20, r=0.1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k=20, r=0.1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k=10, r=0.1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k=10, r=0.1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k=20, r=0.9</v>
      </c>
    </row>
    <row r="131" spans="1:16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0.77429999999999999</v>
      </c>
      <c r="H131" s="5">
        <v>1.0064</v>
      </c>
      <c r="I131" s="5">
        <v>0.10539999999999999</v>
      </c>
      <c r="J131" s="5">
        <v>0.89710000000000001</v>
      </c>
      <c r="K131" s="5">
        <v>0.44290000000000002</v>
      </c>
      <c r="L131" s="4">
        <v>0.79090000000000005</v>
      </c>
      <c r="M131" s="4">
        <v>1.0402</v>
      </c>
      <c r="N131" s="4">
        <v>5.3800000000000001E-2</v>
      </c>
      <c r="O131" s="4">
        <v>0.87319999999999998</v>
      </c>
      <c r="P131" s="4">
        <v>0.30640000000000001</v>
      </c>
      <c r="Q131" s="5">
        <v>0.81220000000000003</v>
      </c>
      <c r="R131" s="5">
        <v>1.0868</v>
      </c>
      <c r="S131" s="5">
        <v>1.67E-2</v>
      </c>
      <c r="T131" s="5">
        <v>0.82620000000000005</v>
      </c>
      <c r="U131" s="5">
        <v>0.18870000000000001</v>
      </c>
      <c r="V131" s="4">
        <v>0.89690000000000003</v>
      </c>
      <c r="W131" s="4">
        <v>1.3085</v>
      </c>
      <c r="X131" s="4">
        <v>-7.1000000000000004E-3</v>
      </c>
      <c r="Y131" s="4">
        <v>0.56989999999999996</v>
      </c>
      <c r="Z131" s="4">
        <v>3.9399999999999998E-2</v>
      </c>
      <c r="AA131" s="14">
        <v>0.75900000000000001</v>
      </c>
      <c r="AB131" s="14">
        <v>0.97470000000000001</v>
      </c>
      <c r="AC131" s="14">
        <v>0.15010000000000001</v>
      </c>
      <c r="AD131" s="14">
        <v>0.91210000000000002</v>
      </c>
      <c r="AE131" s="14">
        <v>0.26979999999999998</v>
      </c>
      <c r="AF131" s="4">
        <v>0.77259999999999995</v>
      </c>
      <c r="AG131" s="4">
        <v>1.0021</v>
      </c>
      <c r="AH131" s="4">
        <v>0.11749999999999999</v>
      </c>
      <c r="AI131" s="4">
        <v>0.89710000000000001</v>
      </c>
      <c r="AJ131" s="4">
        <v>0.39290000000000003</v>
      </c>
      <c r="AK131" s="14">
        <v>0.7893</v>
      </c>
      <c r="AL131" s="14">
        <v>1.0366</v>
      </c>
      <c r="AM131" s="14">
        <v>5.7599999999999998E-2</v>
      </c>
      <c r="AN131" s="14">
        <v>0.87290000000000001</v>
      </c>
      <c r="AO131" s="14">
        <v>0.29370000000000002</v>
      </c>
      <c r="AP131" s="4">
        <v>0.81230000000000002</v>
      </c>
      <c r="AQ131" s="4">
        <v>1.091</v>
      </c>
      <c r="AR131" s="4">
        <v>1.41E-2</v>
      </c>
      <c r="AS131" s="4">
        <v>0.82410000000000005</v>
      </c>
      <c r="AT131" s="4">
        <v>0.14599999999999999</v>
      </c>
      <c r="AU131" s="14">
        <v>0.89290000000000003</v>
      </c>
      <c r="AV131" s="14">
        <v>1.2983</v>
      </c>
      <c r="AW131" s="14">
        <v>-4.7000000000000002E-3</v>
      </c>
      <c r="AX131" s="14">
        <v>0.5675</v>
      </c>
      <c r="AY131" s="14">
        <v>2.47E-2</v>
      </c>
      <c r="AZ131" s="4">
        <v>0.75929999999999997</v>
      </c>
      <c r="BA131" s="4">
        <v>0.97419999999999995</v>
      </c>
      <c r="BB131" s="4">
        <v>0.15490000000000001</v>
      </c>
      <c r="BC131" s="4">
        <v>0.9103</v>
      </c>
      <c r="BD131" s="4">
        <v>0.27379999999999999</v>
      </c>
      <c r="BE131" s="5">
        <v>0.77239999999999998</v>
      </c>
      <c r="BF131" s="5">
        <v>1.0017</v>
      </c>
      <c r="BG131" s="5">
        <v>0.1174</v>
      </c>
      <c r="BH131" s="5">
        <v>0.89759999999999995</v>
      </c>
      <c r="BI131" s="5">
        <v>0.38300000000000001</v>
      </c>
      <c r="BJ131" s="4">
        <v>0.79039999999999999</v>
      </c>
      <c r="BK131" s="4">
        <v>1.0411999999999999</v>
      </c>
      <c r="BL131" s="4">
        <v>5.2699999999999997E-2</v>
      </c>
      <c r="BM131" s="4">
        <v>0.87539999999999996</v>
      </c>
      <c r="BN131" s="4">
        <v>0.28639999999999999</v>
      </c>
      <c r="BO131" s="5">
        <v>0.81159999999999999</v>
      </c>
      <c r="BP131" s="5">
        <v>1.0892999999999999</v>
      </c>
      <c r="BQ131" s="5">
        <v>1.5100000000000001E-2</v>
      </c>
      <c r="BR131" s="5">
        <v>0.82630000000000003</v>
      </c>
      <c r="BS131" s="5">
        <v>0.1492</v>
      </c>
      <c r="BT131" s="4">
        <v>0.89829999999999999</v>
      </c>
      <c r="BU131" s="4">
        <v>1.3142</v>
      </c>
      <c r="BV131" s="4">
        <v>-4.1999999999999997E-3</v>
      </c>
      <c r="BW131" s="4">
        <v>0.56579999999999997</v>
      </c>
      <c r="BX131" s="4">
        <v>2.86E-2</v>
      </c>
      <c r="BY131" s="5">
        <v>0.76119999999999999</v>
      </c>
      <c r="BZ131" s="5">
        <v>0.98160000000000003</v>
      </c>
      <c r="CA131" s="5">
        <v>0.15140000000000001</v>
      </c>
      <c r="CB131" s="5">
        <v>0.91120000000000001</v>
      </c>
      <c r="CC131" s="5">
        <v>0.1943</v>
      </c>
      <c r="CD131" s="4">
        <v>0.77339999999999998</v>
      </c>
      <c r="CE131" s="4">
        <v>1.0036</v>
      </c>
      <c r="CF131" s="4">
        <v>0.1138</v>
      </c>
      <c r="CG131" s="4">
        <v>0.89739999999999998</v>
      </c>
      <c r="CH131" s="4">
        <v>0.28899999999999998</v>
      </c>
      <c r="CI131" s="5">
        <v>0.79110000000000003</v>
      </c>
      <c r="CJ131" s="5">
        <v>1.0409999999999999</v>
      </c>
      <c r="CK131" s="5">
        <v>5.3499999999999999E-2</v>
      </c>
      <c r="CL131" s="5">
        <v>0.87480000000000002</v>
      </c>
      <c r="CM131" s="5">
        <v>0.24260000000000001</v>
      </c>
      <c r="CN131" s="4">
        <v>0.81230000000000002</v>
      </c>
      <c r="CO131" s="4">
        <v>1.0896999999999999</v>
      </c>
      <c r="CP131" s="4">
        <v>1.0500000000000001E-2</v>
      </c>
      <c r="CQ131" s="4">
        <v>0.82689999999999997</v>
      </c>
      <c r="CR131" s="4">
        <v>0.10199999999999999</v>
      </c>
      <c r="CS131" s="5">
        <v>0.89629999999999999</v>
      </c>
      <c r="CT131" s="5">
        <v>1.3067</v>
      </c>
      <c r="CU131" s="5">
        <v>-1.1999999999999999E-3</v>
      </c>
      <c r="CV131" s="5">
        <v>0.56510000000000005</v>
      </c>
      <c r="CW131" s="5">
        <v>1.6500000000000001E-2</v>
      </c>
      <c r="CX131" s="4">
        <v>0.76129999999999998</v>
      </c>
      <c r="CY131" s="4">
        <v>0.98029999999999995</v>
      </c>
      <c r="CZ131" s="4">
        <v>0.1555</v>
      </c>
      <c r="DA131" s="4">
        <v>0.91080000000000005</v>
      </c>
      <c r="DB131" s="4">
        <v>0.24390000000000001</v>
      </c>
      <c r="DC131" s="5">
        <v>0.77300000000000002</v>
      </c>
      <c r="DD131" s="5">
        <v>1.0036</v>
      </c>
      <c r="DE131" s="5">
        <v>0.1153</v>
      </c>
      <c r="DF131" s="5">
        <v>0.89700000000000002</v>
      </c>
      <c r="DG131" s="5">
        <v>0.35649999999999998</v>
      </c>
      <c r="DH131" s="4">
        <v>0.79039999999999999</v>
      </c>
      <c r="DI131" s="4">
        <v>1.0399</v>
      </c>
      <c r="DJ131" s="4">
        <v>5.4300000000000001E-2</v>
      </c>
      <c r="DK131" s="4">
        <v>0.87390000000000001</v>
      </c>
      <c r="DL131" s="4">
        <v>0.21709999999999999</v>
      </c>
      <c r="DM131" s="5">
        <v>0.81299999999999994</v>
      </c>
      <c r="DN131" s="5">
        <v>1.0924</v>
      </c>
      <c r="DO131" s="5">
        <v>1.4E-2</v>
      </c>
      <c r="DP131" s="5">
        <v>0.82630000000000003</v>
      </c>
      <c r="DQ131" s="5">
        <v>0.1178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0.80270416666666666</v>
      </c>
      <c r="EW131" s="4">
        <f t="shared" si="7"/>
        <v>1.0741874999999999</v>
      </c>
      <c r="EX131" s="4">
        <f t="shared" si="8"/>
        <v>6.908333333333333E-2</v>
      </c>
      <c r="EY131" s="4">
        <f t="shared" si="9"/>
        <v>0.82551666666666668</v>
      </c>
      <c r="EZ131" s="4">
        <f t="shared" si="10"/>
        <v>0.22114166666666668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k=10, r=0.1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k=15, r=0.1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k=50, r=0.1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k=5, r=0.1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k=20, r=0.9</v>
      </c>
    </row>
    <row r="132" spans="1:16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0.67830000000000001</v>
      </c>
      <c r="H132" s="5">
        <v>0.79249999999999998</v>
      </c>
      <c r="I132" s="5">
        <v>0.31430000000000002</v>
      </c>
      <c r="J132" s="5">
        <v>0.90980000000000005</v>
      </c>
      <c r="K132" s="5">
        <v>3.9199999999999999E-2</v>
      </c>
      <c r="L132" s="4">
        <v>0.69730000000000003</v>
      </c>
      <c r="M132" s="4">
        <v>0.83460000000000001</v>
      </c>
      <c r="N132" s="4">
        <v>0.28670000000000001</v>
      </c>
      <c r="O132" s="4">
        <v>0.87709999999999999</v>
      </c>
      <c r="P132" s="4">
        <v>3.2300000000000002E-2</v>
      </c>
      <c r="Q132" s="5">
        <v>0.7339</v>
      </c>
      <c r="R132" s="5">
        <v>0.91720000000000002</v>
      </c>
      <c r="S132" s="5">
        <v>0.21890000000000001</v>
      </c>
      <c r="T132" s="5">
        <v>0.81389999999999996</v>
      </c>
      <c r="U132" s="5">
        <v>2.24E-2</v>
      </c>
      <c r="V132" s="4">
        <v>0.83960000000000001</v>
      </c>
      <c r="W132" s="4">
        <v>1.1782999999999999</v>
      </c>
      <c r="X132" s="4">
        <v>7.0599999999999996E-2</v>
      </c>
      <c r="Y132" s="4">
        <v>0.59370000000000001</v>
      </c>
      <c r="Z132" s="4">
        <v>1.2E-2</v>
      </c>
      <c r="AA132" s="14">
        <v>0.66400000000000003</v>
      </c>
      <c r="AB132" s="14">
        <v>0.76239999999999997</v>
      </c>
      <c r="AC132" s="14">
        <v>0.35210000000000002</v>
      </c>
      <c r="AD132" s="14">
        <v>0.9294</v>
      </c>
      <c r="AE132" s="14">
        <v>5.0299999999999997E-2</v>
      </c>
      <c r="AF132" s="4">
        <v>0.67779999999999996</v>
      </c>
      <c r="AG132" s="4">
        <v>0.79079999999999995</v>
      </c>
      <c r="AH132" s="4">
        <v>0.317</v>
      </c>
      <c r="AI132" s="4">
        <v>0.90900000000000003</v>
      </c>
      <c r="AJ132" s="4">
        <v>3.5499999999999997E-2</v>
      </c>
      <c r="AK132" s="14">
        <v>0.69599999999999995</v>
      </c>
      <c r="AL132" s="14">
        <v>0.83140000000000003</v>
      </c>
      <c r="AM132" s="14">
        <v>0.2843</v>
      </c>
      <c r="AN132" s="14">
        <v>0.87719999999999998</v>
      </c>
      <c r="AO132" s="14">
        <v>2.5999999999999999E-2</v>
      </c>
      <c r="AP132" s="4">
        <v>0.73270000000000002</v>
      </c>
      <c r="AQ132" s="4">
        <v>0.91659999999999997</v>
      </c>
      <c r="AR132" s="4">
        <v>0.22339999999999999</v>
      </c>
      <c r="AS132" s="4">
        <v>0.81210000000000004</v>
      </c>
      <c r="AT132" s="4">
        <v>1.6799999999999999E-2</v>
      </c>
      <c r="AU132" s="14">
        <v>0.8407</v>
      </c>
      <c r="AV132" s="14">
        <v>1.1818</v>
      </c>
      <c r="AW132" s="14">
        <v>7.6700000000000004E-2</v>
      </c>
      <c r="AX132" s="14">
        <v>0.59060000000000001</v>
      </c>
      <c r="AY132" s="14">
        <v>9.4000000000000004E-3</v>
      </c>
      <c r="AZ132" s="4">
        <v>0.6653</v>
      </c>
      <c r="BA132" s="4">
        <v>0.76359999999999995</v>
      </c>
      <c r="BB132" s="4">
        <v>0.34060000000000001</v>
      </c>
      <c r="BC132" s="4">
        <v>0.92800000000000005</v>
      </c>
      <c r="BD132" s="4">
        <v>4.99E-2</v>
      </c>
      <c r="BE132" s="5">
        <v>0.67679999999999996</v>
      </c>
      <c r="BF132" s="5">
        <v>0.78900000000000003</v>
      </c>
      <c r="BG132" s="5">
        <v>0.32100000000000001</v>
      </c>
      <c r="BH132" s="5">
        <v>0.91</v>
      </c>
      <c r="BI132" s="5">
        <v>3.4799999999999998E-2</v>
      </c>
      <c r="BJ132" s="4">
        <v>0.69689999999999996</v>
      </c>
      <c r="BK132" s="4">
        <v>0.83430000000000004</v>
      </c>
      <c r="BL132" s="4">
        <v>0.28050000000000003</v>
      </c>
      <c r="BM132" s="4">
        <v>0.878</v>
      </c>
      <c r="BN132" s="4">
        <v>2.3699999999999999E-2</v>
      </c>
      <c r="BO132" s="5">
        <v>0.73450000000000004</v>
      </c>
      <c r="BP132" s="5">
        <v>0.92090000000000005</v>
      </c>
      <c r="BQ132" s="5">
        <v>0.22559999999999999</v>
      </c>
      <c r="BR132" s="5">
        <v>0.81159999999999999</v>
      </c>
      <c r="BS132" s="5">
        <v>1.72E-2</v>
      </c>
      <c r="BT132" s="4">
        <v>0.84119999999999995</v>
      </c>
      <c r="BU132" s="4">
        <v>1.1820999999999999</v>
      </c>
      <c r="BV132" s="4">
        <v>7.7399999999999997E-2</v>
      </c>
      <c r="BW132" s="4">
        <v>0.59119999999999995</v>
      </c>
      <c r="BX132" s="4">
        <v>8.0000000000000002E-3</v>
      </c>
      <c r="BY132" s="5">
        <v>0.66310000000000002</v>
      </c>
      <c r="BZ132" s="5">
        <v>0.7591</v>
      </c>
      <c r="CA132" s="5">
        <v>0.34660000000000002</v>
      </c>
      <c r="CB132" s="5">
        <v>0.92889999999999995</v>
      </c>
      <c r="CC132" s="5">
        <v>3.8100000000000002E-2</v>
      </c>
      <c r="CD132" s="4">
        <v>0.67759999999999998</v>
      </c>
      <c r="CE132" s="4">
        <v>0.79100000000000004</v>
      </c>
      <c r="CF132" s="4">
        <v>0.32019999999999998</v>
      </c>
      <c r="CG132" s="4">
        <v>0.91010000000000002</v>
      </c>
      <c r="CH132" s="4">
        <v>2.7699999999999999E-2</v>
      </c>
      <c r="CI132" s="5">
        <v>0.69730000000000003</v>
      </c>
      <c r="CJ132" s="5">
        <v>0.83550000000000002</v>
      </c>
      <c r="CK132" s="5">
        <v>0.28179999999999999</v>
      </c>
      <c r="CL132" s="5">
        <v>0.878</v>
      </c>
      <c r="CM132" s="5">
        <v>2.1999999999999999E-2</v>
      </c>
      <c r="CN132" s="4">
        <v>0.73529999999999995</v>
      </c>
      <c r="CO132" s="4">
        <v>0.92320000000000002</v>
      </c>
      <c r="CP132" s="4">
        <v>0.22070000000000001</v>
      </c>
      <c r="CQ132" s="4">
        <v>0.81210000000000004</v>
      </c>
      <c r="CR132" s="4">
        <v>1.1900000000000001E-2</v>
      </c>
      <c r="CS132" s="5">
        <v>0.83979999999999999</v>
      </c>
      <c r="CT132" s="5">
        <v>1.1769000000000001</v>
      </c>
      <c r="CU132" s="5">
        <v>7.7200000000000005E-2</v>
      </c>
      <c r="CV132" s="5">
        <v>0.59050000000000002</v>
      </c>
      <c r="CW132" s="5">
        <v>4.4999999999999997E-3</v>
      </c>
      <c r="CX132" s="4">
        <v>0.66559999999999997</v>
      </c>
      <c r="CY132" s="4">
        <v>0.76429999999999998</v>
      </c>
      <c r="CZ132" s="4">
        <v>0.34620000000000001</v>
      </c>
      <c r="DA132" s="4">
        <v>0.92810000000000004</v>
      </c>
      <c r="DB132" s="4">
        <v>4.3900000000000002E-2</v>
      </c>
      <c r="DC132" s="5">
        <v>0.67600000000000005</v>
      </c>
      <c r="DD132" s="5">
        <v>0.78669999999999995</v>
      </c>
      <c r="DE132" s="5">
        <v>0.32250000000000001</v>
      </c>
      <c r="DF132" s="5">
        <v>0.90969999999999995</v>
      </c>
      <c r="DG132" s="5">
        <v>3.2899999999999999E-2</v>
      </c>
      <c r="DH132" s="4">
        <v>0.69650000000000001</v>
      </c>
      <c r="DI132" s="4">
        <v>0.8327</v>
      </c>
      <c r="DJ132" s="4">
        <v>0.28499999999999998</v>
      </c>
      <c r="DK132" s="4">
        <v>0.87729999999999997</v>
      </c>
      <c r="DL132" s="4">
        <v>1.9699999999999999E-2</v>
      </c>
      <c r="DM132" s="5">
        <v>0.73460000000000003</v>
      </c>
      <c r="DN132" s="5">
        <v>0.9214</v>
      </c>
      <c r="DO132" s="5">
        <v>0.22220000000000001</v>
      </c>
      <c r="DP132" s="5">
        <v>0.81230000000000002</v>
      </c>
      <c r="DQ132" s="5">
        <v>1.3599999999999999E-2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0.69630000000000003</v>
      </c>
      <c r="EH132" s="5">
        <v>0.83250000000000002</v>
      </c>
      <c r="EI132" s="5">
        <v>0.2848</v>
      </c>
      <c r="EJ132" s="5">
        <v>0.87780000000000002</v>
      </c>
      <c r="EK132" s="5">
        <v>2.3E-2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0.71683600000000003</v>
      </c>
      <c r="EW132" s="4">
        <f t="shared" si="7"/>
        <v>0.88309999999999989</v>
      </c>
      <c r="EX132" s="4">
        <f t="shared" si="8"/>
        <v>0.25712799999999997</v>
      </c>
      <c r="EY132" s="4">
        <f t="shared" si="9"/>
        <v>0.83542800000000028</v>
      </c>
      <c r="EZ132" s="4">
        <f t="shared" si="10"/>
        <v>2.7048000000000006E-2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k=20, r=0.1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r=0.1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k=10, r=0.1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k=10, r=0.1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k=20, r=0.9</v>
      </c>
    </row>
    <row r="133" spans="1:16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0.74260000000000004</v>
      </c>
      <c r="H133" s="5">
        <v>0.94089999999999996</v>
      </c>
      <c r="I133" s="5">
        <v>0.27110000000000001</v>
      </c>
      <c r="J133" s="5">
        <v>0.70609999999999995</v>
      </c>
      <c r="K133" s="5">
        <v>4.1399999999999999E-2</v>
      </c>
      <c r="L133" s="4">
        <v>0.76900000000000002</v>
      </c>
      <c r="M133" s="4">
        <v>1.0066999999999999</v>
      </c>
      <c r="N133" s="4">
        <v>0.25469999999999998</v>
      </c>
      <c r="O133" s="4">
        <v>0.65510000000000002</v>
      </c>
      <c r="P133" s="4">
        <v>2.86E-2</v>
      </c>
      <c r="Q133" s="5">
        <v>0.77849999999999997</v>
      </c>
      <c r="R133" s="5">
        <v>1.0308999999999999</v>
      </c>
      <c r="S133" s="5">
        <v>0.21709999999999999</v>
      </c>
      <c r="T133" s="5">
        <v>0.6532</v>
      </c>
      <c r="U133" s="5">
        <v>2.7E-2</v>
      </c>
      <c r="V133" s="4">
        <v>0.83689999999999998</v>
      </c>
      <c r="W133" s="4">
        <v>1.1736</v>
      </c>
      <c r="X133" s="4">
        <v>7.6399999999999996E-2</v>
      </c>
      <c r="Y133" s="4">
        <v>0.57999999999999996</v>
      </c>
      <c r="Z133" s="4">
        <v>1.47E-2</v>
      </c>
      <c r="AA133" s="14">
        <v>0.71540000000000004</v>
      </c>
      <c r="AB133" s="14">
        <v>0.88070000000000004</v>
      </c>
      <c r="AC133" s="14">
        <v>0.28860000000000002</v>
      </c>
      <c r="AD133" s="14">
        <v>0.75609999999999999</v>
      </c>
      <c r="AE133" s="14">
        <v>5.7000000000000002E-2</v>
      </c>
      <c r="AF133" s="4">
        <v>0.74050000000000005</v>
      </c>
      <c r="AG133" s="4">
        <v>0.93600000000000005</v>
      </c>
      <c r="AH133" s="4">
        <v>0.27600000000000002</v>
      </c>
      <c r="AI133" s="4">
        <v>0.70689999999999997</v>
      </c>
      <c r="AJ133" s="4">
        <v>3.6299999999999999E-2</v>
      </c>
      <c r="AK133" s="14">
        <v>0.7651</v>
      </c>
      <c r="AL133" s="14">
        <v>0.99670000000000003</v>
      </c>
      <c r="AM133" s="14">
        <v>0.25650000000000001</v>
      </c>
      <c r="AN133" s="14">
        <v>0.65400000000000003</v>
      </c>
      <c r="AO133" s="14">
        <v>2.8199999999999999E-2</v>
      </c>
      <c r="AP133" s="4">
        <v>0.7792</v>
      </c>
      <c r="AQ133" s="4">
        <v>1.0349999999999999</v>
      </c>
      <c r="AR133" s="4">
        <v>0.21870000000000001</v>
      </c>
      <c r="AS133" s="4">
        <v>0.65190000000000003</v>
      </c>
      <c r="AT133" s="4">
        <v>1.7399999999999999E-2</v>
      </c>
      <c r="AU133" s="14">
        <v>0.83730000000000004</v>
      </c>
      <c r="AV133" s="14">
        <v>1.1736</v>
      </c>
      <c r="AW133" s="14">
        <v>8.3599999999999994E-2</v>
      </c>
      <c r="AX133" s="14">
        <v>0.57779999999999998</v>
      </c>
      <c r="AY133" s="14">
        <v>9.1000000000000004E-3</v>
      </c>
      <c r="AZ133" s="4">
        <v>0.71870000000000001</v>
      </c>
      <c r="BA133" s="4">
        <v>0.88370000000000004</v>
      </c>
      <c r="BB133" s="4">
        <v>0.27229999999999999</v>
      </c>
      <c r="BC133" s="4">
        <v>0.75800000000000001</v>
      </c>
      <c r="BD133" s="4">
        <v>4.9299999999999997E-2</v>
      </c>
      <c r="BE133" s="5">
        <v>0.74129999999999996</v>
      </c>
      <c r="BF133" s="5">
        <v>0.93830000000000002</v>
      </c>
      <c r="BG133" s="5">
        <v>0.27629999999999999</v>
      </c>
      <c r="BH133" s="5">
        <v>0.70779999999999998</v>
      </c>
      <c r="BI133" s="5">
        <v>3.61E-2</v>
      </c>
      <c r="BJ133" s="4">
        <v>0.76770000000000005</v>
      </c>
      <c r="BK133" s="4">
        <v>1.0025999999999999</v>
      </c>
      <c r="BL133" s="4">
        <v>0.25119999999999998</v>
      </c>
      <c r="BM133" s="4">
        <v>0.65659999999999996</v>
      </c>
      <c r="BN133" s="4">
        <v>2.3900000000000001E-2</v>
      </c>
      <c r="BO133" s="5">
        <v>0.77990000000000004</v>
      </c>
      <c r="BP133" s="5">
        <v>1.0368999999999999</v>
      </c>
      <c r="BQ133" s="5">
        <v>0.22209999999999999</v>
      </c>
      <c r="BR133" s="5">
        <v>0.65080000000000005</v>
      </c>
      <c r="BS133" s="5">
        <v>1.7299999999999999E-2</v>
      </c>
      <c r="BT133" s="4">
        <v>0.83819999999999995</v>
      </c>
      <c r="BU133" s="4">
        <v>1.1757</v>
      </c>
      <c r="BV133" s="4">
        <v>8.2699999999999996E-2</v>
      </c>
      <c r="BW133" s="4">
        <v>0.57989999999999997</v>
      </c>
      <c r="BX133" s="4">
        <v>8.3999999999999995E-3</v>
      </c>
      <c r="BY133" s="5">
        <v>0.71509999999999996</v>
      </c>
      <c r="BZ133" s="5">
        <v>0.87619999999999998</v>
      </c>
      <c r="CA133" s="5">
        <v>0.28899999999999998</v>
      </c>
      <c r="CB133" s="5">
        <v>0.75839999999999996</v>
      </c>
      <c r="CC133" s="5">
        <v>3.7900000000000003E-2</v>
      </c>
      <c r="CD133" s="4">
        <v>0.74099999999999999</v>
      </c>
      <c r="CE133" s="4">
        <v>0.93730000000000002</v>
      </c>
      <c r="CF133" s="4">
        <v>0.27360000000000001</v>
      </c>
      <c r="CG133" s="4">
        <v>0.70889999999999997</v>
      </c>
      <c r="CH133" s="4">
        <v>2.75E-2</v>
      </c>
      <c r="CI133" s="5">
        <v>0.76759999999999995</v>
      </c>
      <c r="CJ133" s="5">
        <v>1.0049999999999999</v>
      </c>
      <c r="CK133" s="5">
        <v>0.25280000000000002</v>
      </c>
      <c r="CL133" s="5">
        <v>0.65739999999999998</v>
      </c>
      <c r="CM133" s="5">
        <v>2.1899999999999999E-2</v>
      </c>
      <c r="CN133" s="4">
        <v>0.78039999999999998</v>
      </c>
      <c r="CO133" s="4">
        <v>1.0374000000000001</v>
      </c>
      <c r="CP133" s="4">
        <v>0.22</v>
      </c>
      <c r="CQ133" s="4">
        <v>0.65200000000000002</v>
      </c>
      <c r="CR133" s="4">
        <v>1.2E-2</v>
      </c>
      <c r="CS133" s="5">
        <v>0.83579999999999999</v>
      </c>
      <c r="CT133" s="5">
        <v>1.1682999999999999</v>
      </c>
      <c r="CU133" s="5">
        <v>8.4199999999999997E-2</v>
      </c>
      <c r="CV133" s="5">
        <v>0.57969999999999999</v>
      </c>
      <c r="CW133" s="5">
        <v>4.3E-3</v>
      </c>
      <c r="CX133" s="4">
        <v>0.71689999999999998</v>
      </c>
      <c r="CY133" s="4">
        <v>0.87970000000000004</v>
      </c>
      <c r="CZ133" s="4">
        <v>0.28589999999999999</v>
      </c>
      <c r="DA133" s="4">
        <v>0.7571</v>
      </c>
      <c r="DB133" s="4">
        <v>4.2900000000000001E-2</v>
      </c>
      <c r="DC133" s="5">
        <v>0.73980000000000001</v>
      </c>
      <c r="DD133" s="5">
        <v>0.9335</v>
      </c>
      <c r="DE133" s="5">
        <v>0.27489999999999998</v>
      </c>
      <c r="DF133" s="5">
        <v>0.70730000000000004</v>
      </c>
      <c r="DG133" s="5">
        <v>3.2599999999999997E-2</v>
      </c>
      <c r="DH133" s="4">
        <v>0.76690000000000003</v>
      </c>
      <c r="DI133" s="4">
        <v>1.0021</v>
      </c>
      <c r="DJ133" s="4">
        <v>0.25569999999999998</v>
      </c>
      <c r="DK133" s="4">
        <v>0.65439999999999998</v>
      </c>
      <c r="DL133" s="4">
        <v>1.9599999999999999E-2</v>
      </c>
      <c r="DM133" s="5">
        <v>0.7802</v>
      </c>
      <c r="DN133" s="5">
        <v>1.0363</v>
      </c>
      <c r="DO133" s="5">
        <v>0.21940000000000001</v>
      </c>
      <c r="DP133" s="5">
        <v>0.65159999999999996</v>
      </c>
      <c r="DQ133" s="5">
        <v>1.29E-2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0.76527916666666662</v>
      </c>
      <c r="EW133" s="4">
        <f t="shared" si="7"/>
        <v>0.99820833333333325</v>
      </c>
      <c r="EX133" s="4">
        <f t="shared" si="8"/>
        <v>0.22832083333333333</v>
      </c>
      <c r="EY133" s="4">
        <f t="shared" si="9"/>
        <v>0.67412499999999997</v>
      </c>
      <c r="EZ133" s="4">
        <f t="shared" si="10"/>
        <v>2.8020833333333332E-2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k=5, r=0.1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r=0.1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k=20, r=0.1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k=20, r=0.1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k=20, r=0.9</v>
      </c>
    </row>
    <row r="134" spans="1:16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0.67459999999999998</v>
      </c>
      <c r="H134" s="5">
        <v>0.78900000000000003</v>
      </c>
      <c r="I134" s="5">
        <v>0.35620000000000002</v>
      </c>
      <c r="J134" s="5">
        <v>0.92930000000000001</v>
      </c>
      <c r="K134" s="5">
        <v>4.7800000000000002E-2</v>
      </c>
      <c r="L134" s="4">
        <v>0.68979999999999997</v>
      </c>
      <c r="M134" s="4">
        <v>0.82430000000000003</v>
      </c>
      <c r="N134" s="4">
        <v>0.32979999999999998</v>
      </c>
      <c r="O134" s="4">
        <v>0.91010000000000002</v>
      </c>
      <c r="P134" s="4">
        <v>2.8199999999999999E-2</v>
      </c>
      <c r="Q134" s="5">
        <v>0.72189999999999999</v>
      </c>
      <c r="R134" s="5">
        <v>0.89549999999999996</v>
      </c>
      <c r="S134" s="5">
        <v>0.25919999999999999</v>
      </c>
      <c r="T134" s="5">
        <v>0.85970000000000002</v>
      </c>
      <c r="U134" s="5">
        <v>2.52E-2</v>
      </c>
      <c r="V134" s="4">
        <v>0.8276</v>
      </c>
      <c r="W134" s="4">
        <v>1.1491</v>
      </c>
      <c r="X134" s="4">
        <v>8.0799999999999997E-2</v>
      </c>
      <c r="Y134" s="4">
        <v>0.60419999999999996</v>
      </c>
      <c r="Z134" s="4">
        <v>9.2999999999999992E-3</v>
      </c>
      <c r="AA134" s="14">
        <v>0.66349999999999998</v>
      </c>
      <c r="AB134" s="14">
        <v>0.76600000000000001</v>
      </c>
      <c r="AC134" s="14">
        <v>0.37930000000000003</v>
      </c>
      <c r="AD134" s="14">
        <v>0.93810000000000004</v>
      </c>
      <c r="AE134" s="14">
        <v>5.1999999999999998E-2</v>
      </c>
      <c r="AF134" s="4">
        <v>0.6744</v>
      </c>
      <c r="AG134" s="4">
        <v>0.7863</v>
      </c>
      <c r="AH134" s="4">
        <v>0.36230000000000001</v>
      </c>
      <c r="AI134" s="4">
        <v>0.92900000000000005</v>
      </c>
      <c r="AJ134" s="4">
        <v>3.32E-2</v>
      </c>
      <c r="AK134" s="14">
        <v>0.69</v>
      </c>
      <c r="AL134" s="14">
        <v>0.82369999999999999</v>
      </c>
      <c r="AM134" s="14">
        <v>0.32629999999999998</v>
      </c>
      <c r="AN134" s="14">
        <v>0.90990000000000004</v>
      </c>
      <c r="AO134" s="14">
        <v>3.04E-2</v>
      </c>
      <c r="AP134" s="4">
        <v>0.72099999999999997</v>
      </c>
      <c r="AQ134" s="4">
        <v>0.89510000000000001</v>
      </c>
      <c r="AR134" s="4">
        <v>0.26129999999999998</v>
      </c>
      <c r="AS134" s="4">
        <v>0.85919999999999996</v>
      </c>
      <c r="AT134" s="4">
        <v>1.7999999999999999E-2</v>
      </c>
      <c r="AU134" s="14">
        <v>0.82730000000000004</v>
      </c>
      <c r="AV134" s="14">
        <v>1.1488</v>
      </c>
      <c r="AW134" s="14">
        <v>8.8300000000000003E-2</v>
      </c>
      <c r="AX134" s="14">
        <v>0.60319999999999996</v>
      </c>
      <c r="AY134" s="14">
        <v>9.5999999999999992E-3</v>
      </c>
      <c r="AZ134" s="4">
        <v>0.66459999999999997</v>
      </c>
      <c r="BA134" s="4">
        <v>0.76519999999999999</v>
      </c>
      <c r="BB134" s="4">
        <v>0.36620000000000003</v>
      </c>
      <c r="BC134" s="4">
        <v>0.93730000000000002</v>
      </c>
      <c r="BD134" s="4">
        <v>4.7600000000000003E-2</v>
      </c>
      <c r="BE134" s="5">
        <v>0.67410000000000003</v>
      </c>
      <c r="BF134" s="5">
        <v>0.78800000000000003</v>
      </c>
      <c r="BG134" s="5">
        <v>0.35930000000000001</v>
      </c>
      <c r="BH134" s="5">
        <v>0.92979999999999996</v>
      </c>
      <c r="BI134" s="5">
        <v>3.5400000000000001E-2</v>
      </c>
      <c r="BJ134" s="4">
        <v>0.6905</v>
      </c>
      <c r="BK134" s="4">
        <v>0.82550000000000001</v>
      </c>
      <c r="BL134" s="4">
        <v>0.32640000000000002</v>
      </c>
      <c r="BM134" s="4">
        <v>0.91110000000000002</v>
      </c>
      <c r="BN134" s="4">
        <v>2.3800000000000002E-2</v>
      </c>
      <c r="BO134" s="5">
        <v>0.72319999999999995</v>
      </c>
      <c r="BP134" s="5">
        <v>0.90100000000000002</v>
      </c>
      <c r="BQ134" s="5">
        <v>0.26269999999999999</v>
      </c>
      <c r="BR134" s="5">
        <v>0.85899999999999999</v>
      </c>
      <c r="BS134" s="5">
        <v>1.5599999999999999E-2</v>
      </c>
      <c r="BT134" s="4">
        <v>0.82830000000000004</v>
      </c>
      <c r="BU134" s="4">
        <v>1.1511</v>
      </c>
      <c r="BV134" s="4">
        <v>8.7099999999999997E-2</v>
      </c>
      <c r="BW134" s="4">
        <v>0.60419999999999996</v>
      </c>
      <c r="BX134" s="4">
        <v>8.6E-3</v>
      </c>
      <c r="BY134" s="5">
        <v>0.66210000000000002</v>
      </c>
      <c r="BZ134" s="5">
        <v>0.76119999999999999</v>
      </c>
      <c r="CA134" s="5">
        <v>0.37580000000000002</v>
      </c>
      <c r="CB134" s="5">
        <v>0.93740000000000001</v>
      </c>
      <c r="CC134" s="5">
        <v>3.7699999999999997E-2</v>
      </c>
      <c r="CD134" s="4">
        <v>0.67420000000000002</v>
      </c>
      <c r="CE134" s="4">
        <v>0.78820000000000001</v>
      </c>
      <c r="CF134" s="4">
        <v>0.36120000000000002</v>
      </c>
      <c r="CG134" s="4">
        <v>0.92959999999999998</v>
      </c>
      <c r="CH134" s="4">
        <v>2.7699999999999999E-2</v>
      </c>
      <c r="CI134" s="5">
        <v>0.69079999999999997</v>
      </c>
      <c r="CJ134" s="5">
        <v>0.8266</v>
      </c>
      <c r="CK134" s="5">
        <v>0.3261</v>
      </c>
      <c r="CL134" s="5">
        <v>0.91110000000000002</v>
      </c>
      <c r="CM134" s="5">
        <v>2.1999999999999999E-2</v>
      </c>
      <c r="CN134" s="4">
        <v>0.7238</v>
      </c>
      <c r="CO134" s="4">
        <v>0.90159999999999996</v>
      </c>
      <c r="CP134" s="4">
        <v>0.26090000000000002</v>
      </c>
      <c r="CQ134" s="4">
        <v>0.85940000000000005</v>
      </c>
      <c r="CR134" s="4">
        <v>1.1900000000000001E-2</v>
      </c>
      <c r="CS134" s="5">
        <v>0.82669999999999999</v>
      </c>
      <c r="CT134" s="5">
        <v>1.1455</v>
      </c>
      <c r="CU134" s="5">
        <v>8.8300000000000003E-2</v>
      </c>
      <c r="CV134" s="5">
        <v>0.60299999999999998</v>
      </c>
      <c r="CW134" s="5">
        <v>4.3E-3</v>
      </c>
      <c r="CX134" s="4">
        <v>0.66420000000000001</v>
      </c>
      <c r="CY134" s="4">
        <v>0.76519999999999999</v>
      </c>
      <c r="CZ134" s="4">
        <v>0.37369999999999998</v>
      </c>
      <c r="DA134" s="4">
        <v>0.93659999999999999</v>
      </c>
      <c r="DB134" s="4">
        <v>4.1399999999999999E-2</v>
      </c>
      <c r="DC134" s="5">
        <v>0.67320000000000002</v>
      </c>
      <c r="DD134" s="5">
        <v>0.78500000000000003</v>
      </c>
      <c r="DE134" s="5">
        <v>0.3604</v>
      </c>
      <c r="DF134" s="5">
        <v>0.92949999999999999</v>
      </c>
      <c r="DG134" s="5">
        <v>3.4500000000000003E-2</v>
      </c>
      <c r="DH134" s="4">
        <v>0.69020000000000004</v>
      </c>
      <c r="DI134" s="4">
        <v>0.82520000000000004</v>
      </c>
      <c r="DJ134" s="4">
        <v>0.3286</v>
      </c>
      <c r="DK134" s="4">
        <v>0.91059999999999997</v>
      </c>
      <c r="DL134" s="4">
        <v>1.9800000000000002E-2</v>
      </c>
      <c r="DM134" s="5">
        <v>0.72309999999999997</v>
      </c>
      <c r="DN134" s="5">
        <v>0.89990000000000003</v>
      </c>
      <c r="DO134" s="5">
        <v>0.26050000000000001</v>
      </c>
      <c r="DP134" s="5">
        <v>0.85960000000000003</v>
      </c>
      <c r="DQ134" s="5">
        <v>1.37E-2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0.71094166666666669</v>
      </c>
      <c r="EW134" s="4">
        <f t="shared" si="7"/>
        <v>0.87367083333333306</v>
      </c>
      <c r="EX134" s="4">
        <f t="shared" si="8"/>
        <v>0.28895416666666673</v>
      </c>
      <c r="EY134" s="4">
        <f t="shared" si="9"/>
        <v>0.85829583333333337</v>
      </c>
      <c r="EZ134" s="4">
        <f t="shared" si="10"/>
        <v>2.7479166666666666E-2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k=20, r=0.1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r=0.1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k=10, r=0.1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r=0.1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k=20, r=0.9</v>
      </c>
    </row>
    <row r="135" spans="1:16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0.68330000000000002</v>
      </c>
      <c r="H135" s="5">
        <v>0.79879999999999995</v>
      </c>
      <c r="I135" s="5">
        <v>0.30499999999999999</v>
      </c>
      <c r="J135" s="5">
        <v>0.92810000000000004</v>
      </c>
      <c r="K135" s="5">
        <v>3.1199999999999999E-2</v>
      </c>
      <c r="L135" s="4">
        <v>0.69569999999999999</v>
      </c>
      <c r="M135" s="4">
        <v>0.82840000000000003</v>
      </c>
      <c r="N135" s="4">
        <v>0.2843</v>
      </c>
      <c r="O135" s="4">
        <v>0.90290000000000004</v>
      </c>
      <c r="P135" s="4">
        <v>2.2700000000000001E-2</v>
      </c>
      <c r="Q135" s="5">
        <v>0.72430000000000005</v>
      </c>
      <c r="R135" s="5">
        <v>0.8921</v>
      </c>
      <c r="S135" s="5">
        <v>0.2414</v>
      </c>
      <c r="T135" s="5">
        <v>0.85019999999999996</v>
      </c>
      <c r="U135" s="5">
        <v>1.67E-2</v>
      </c>
      <c r="V135" s="4">
        <v>0.80820000000000003</v>
      </c>
      <c r="W135" s="4">
        <v>1.1052999999999999</v>
      </c>
      <c r="X135" s="4">
        <v>0.1744</v>
      </c>
      <c r="Y135" s="4">
        <v>0.59930000000000005</v>
      </c>
      <c r="Z135" s="4">
        <v>7.3000000000000001E-3</v>
      </c>
      <c r="AA135" s="14">
        <v>0.67269999999999996</v>
      </c>
      <c r="AB135" s="14">
        <v>0.77659999999999996</v>
      </c>
      <c r="AC135" s="14">
        <v>0.32769999999999999</v>
      </c>
      <c r="AD135" s="14">
        <v>0.94169999999999998</v>
      </c>
      <c r="AE135" s="14">
        <v>3.9399999999999998E-2</v>
      </c>
      <c r="AF135" s="4">
        <v>0.68300000000000005</v>
      </c>
      <c r="AG135" s="4">
        <v>0.7994</v>
      </c>
      <c r="AH135" s="4">
        <v>0.30809999999999998</v>
      </c>
      <c r="AI135" s="4">
        <v>0.92769999999999997</v>
      </c>
      <c r="AJ135" s="4">
        <v>2.7400000000000001E-2</v>
      </c>
      <c r="AK135" s="14">
        <v>0.69579999999999997</v>
      </c>
      <c r="AL135" s="14">
        <v>0.82889999999999997</v>
      </c>
      <c r="AM135" s="14">
        <v>0.28370000000000001</v>
      </c>
      <c r="AN135" s="14">
        <v>0.90349999999999997</v>
      </c>
      <c r="AO135" s="14">
        <v>2.0299999999999999E-2</v>
      </c>
      <c r="AP135" s="4">
        <v>0.72330000000000005</v>
      </c>
      <c r="AQ135" s="4">
        <v>0.89229999999999998</v>
      </c>
      <c r="AR135" s="4">
        <v>0.2445</v>
      </c>
      <c r="AS135" s="4">
        <v>0.84899999999999998</v>
      </c>
      <c r="AT135" s="4">
        <v>1.4E-2</v>
      </c>
      <c r="AU135" s="14">
        <v>0.80889999999999995</v>
      </c>
      <c r="AV135" s="14">
        <v>1.1073</v>
      </c>
      <c r="AW135" s="14">
        <v>0.1739</v>
      </c>
      <c r="AX135" s="14">
        <v>0.59730000000000005</v>
      </c>
      <c r="AY135" s="14">
        <v>7.9000000000000008E-3</v>
      </c>
      <c r="AZ135" s="4">
        <v>0.6754</v>
      </c>
      <c r="BA135" s="4">
        <v>0.78300000000000003</v>
      </c>
      <c r="BB135" s="4">
        <v>0.31340000000000001</v>
      </c>
      <c r="BC135" s="4">
        <v>0.94159999999999999</v>
      </c>
      <c r="BD135" s="4">
        <v>3.6200000000000003E-2</v>
      </c>
      <c r="BE135" s="5">
        <v>0.68220000000000003</v>
      </c>
      <c r="BF135" s="5">
        <v>0.7984</v>
      </c>
      <c r="BG135" s="5">
        <v>0.30590000000000001</v>
      </c>
      <c r="BH135" s="5">
        <v>0.92869999999999997</v>
      </c>
      <c r="BI135" s="5">
        <v>2.86E-2</v>
      </c>
      <c r="BJ135" s="4">
        <v>0.69620000000000004</v>
      </c>
      <c r="BK135" s="4">
        <v>0.82979999999999998</v>
      </c>
      <c r="BL135" s="4">
        <v>0.28270000000000001</v>
      </c>
      <c r="BM135" s="4">
        <v>0.90400000000000003</v>
      </c>
      <c r="BN135" s="4">
        <v>1.8800000000000001E-2</v>
      </c>
      <c r="BO135" s="5">
        <v>0.72450000000000003</v>
      </c>
      <c r="BP135" s="5">
        <v>0.89590000000000003</v>
      </c>
      <c r="BQ135" s="5">
        <v>0.24779999999999999</v>
      </c>
      <c r="BR135" s="5">
        <v>0.84889999999999999</v>
      </c>
      <c r="BS135" s="5">
        <v>1.3100000000000001E-2</v>
      </c>
      <c r="BT135" s="4">
        <v>0.80759999999999998</v>
      </c>
      <c r="BU135" s="4">
        <v>1.1039000000000001</v>
      </c>
      <c r="BV135" s="4">
        <v>0.1812</v>
      </c>
      <c r="BW135" s="4">
        <v>0.59709999999999996</v>
      </c>
      <c r="BX135" s="4">
        <v>6.6E-3</v>
      </c>
      <c r="BY135" s="5">
        <v>0.67200000000000004</v>
      </c>
      <c r="BZ135" s="5">
        <v>0.77610000000000001</v>
      </c>
      <c r="CA135" s="5">
        <v>0.32850000000000001</v>
      </c>
      <c r="CB135" s="5">
        <v>0.94189999999999996</v>
      </c>
      <c r="CC135" s="5">
        <v>2.86E-2</v>
      </c>
      <c r="CD135" s="4">
        <v>0.68259999999999998</v>
      </c>
      <c r="CE135" s="4">
        <v>0.79890000000000005</v>
      </c>
      <c r="CF135" s="4">
        <v>0.30669999999999997</v>
      </c>
      <c r="CG135" s="4">
        <v>0.92789999999999995</v>
      </c>
      <c r="CH135" s="4">
        <v>2.0799999999999999E-2</v>
      </c>
      <c r="CI135" s="5">
        <v>0.69650000000000001</v>
      </c>
      <c r="CJ135" s="5">
        <v>0.83069999999999999</v>
      </c>
      <c r="CK135" s="5">
        <v>0.28170000000000001</v>
      </c>
      <c r="CL135" s="5">
        <v>0.90410000000000001</v>
      </c>
      <c r="CM135" s="5">
        <v>1.7399999999999999E-2</v>
      </c>
      <c r="CN135" s="4">
        <v>0.7248</v>
      </c>
      <c r="CO135" s="4">
        <v>0.89649999999999996</v>
      </c>
      <c r="CP135" s="4">
        <v>0.246</v>
      </c>
      <c r="CQ135" s="4">
        <v>0.84930000000000005</v>
      </c>
      <c r="CR135" s="4">
        <v>9.1999999999999998E-3</v>
      </c>
      <c r="CS135" s="5">
        <v>0.80779999999999996</v>
      </c>
      <c r="CT135" s="5">
        <v>1.1032</v>
      </c>
      <c r="CU135" s="5">
        <v>0.1757</v>
      </c>
      <c r="CV135" s="5">
        <v>0.59570000000000001</v>
      </c>
      <c r="CW135" s="5">
        <v>3.3999999999999998E-3</v>
      </c>
      <c r="CX135" s="4">
        <v>0.67510000000000003</v>
      </c>
      <c r="CY135" s="4">
        <v>0.78180000000000005</v>
      </c>
      <c r="CZ135" s="4">
        <v>0.32250000000000001</v>
      </c>
      <c r="DA135" s="4">
        <v>0.94110000000000005</v>
      </c>
      <c r="DB135" s="4">
        <v>3.3700000000000001E-2</v>
      </c>
      <c r="DC135" s="5">
        <v>0.68200000000000005</v>
      </c>
      <c r="DD135" s="5">
        <v>0.79730000000000001</v>
      </c>
      <c r="DE135" s="5">
        <v>0.30680000000000002</v>
      </c>
      <c r="DF135" s="5">
        <v>0.92779999999999996</v>
      </c>
      <c r="DG135" s="5">
        <v>2.3300000000000001E-2</v>
      </c>
      <c r="DH135" s="4">
        <v>0.69610000000000005</v>
      </c>
      <c r="DI135" s="4">
        <v>0.82940000000000003</v>
      </c>
      <c r="DJ135" s="4">
        <v>0.28489999999999999</v>
      </c>
      <c r="DK135" s="4">
        <v>0.90339999999999998</v>
      </c>
      <c r="DL135" s="4">
        <v>1.49E-2</v>
      </c>
      <c r="DM135" s="5">
        <v>0.72440000000000004</v>
      </c>
      <c r="DN135" s="5">
        <v>0.89539999999999997</v>
      </c>
      <c r="DO135" s="5">
        <v>0.24460000000000001</v>
      </c>
      <c r="DP135" s="5">
        <v>0.85</v>
      </c>
      <c r="DQ135" s="5">
        <v>1.01E-2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0.71316250000000014</v>
      </c>
      <c r="EW135" s="4">
        <f t="shared" si="7"/>
        <v>0.87182916666666654</v>
      </c>
      <c r="EX135" s="4">
        <f t="shared" si="8"/>
        <v>0.26999583333333338</v>
      </c>
      <c r="EY135" s="4">
        <f t="shared" si="9"/>
        <v>0.85430000000000017</v>
      </c>
      <c r="EZ135" s="4">
        <f t="shared" si="10"/>
        <v>2.0695833333333333E-2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k=20, r=0.1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r=0.1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k=20, r=0.1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r=0.1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k=20, r=0.9</v>
      </c>
    </row>
    <row r="136" spans="1:16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0.68140000000000001</v>
      </c>
      <c r="H136" s="5">
        <v>0.80530000000000002</v>
      </c>
      <c r="I136" s="5">
        <v>0.34770000000000001</v>
      </c>
      <c r="J136" s="5">
        <v>0.94589999999999996</v>
      </c>
      <c r="K136" s="5">
        <v>2.4400000000000002E-2</v>
      </c>
      <c r="L136" s="4">
        <v>0.69130000000000003</v>
      </c>
      <c r="M136" s="4">
        <v>0.82750000000000001</v>
      </c>
      <c r="N136" s="4">
        <v>0.33689999999999998</v>
      </c>
      <c r="O136" s="4">
        <v>0.92689999999999995</v>
      </c>
      <c r="P136" s="4">
        <v>1.5100000000000001E-2</v>
      </c>
      <c r="Q136" s="5">
        <v>0.71730000000000005</v>
      </c>
      <c r="R136" s="5">
        <v>0.88529999999999998</v>
      </c>
      <c r="S136" s="5">
        <v>0.28639999999999999</v>
      </c>
      <c r="T136" s="5">
        <v>0.88549999999999995</v>
      </c>
      <c r="U136" s="5">
        <v>1.14E-2</v>
      </c>
      <c r="V136" s="4">
        <v>0.80189999999999995</v>
      </c>
      <c r="W136" s="4">
        <v>1.0944</v>
      </c>
      <c r="X136" s="4">
        <v>0.185</v>
      </c>
      <c r="Y136" s="4">
        <v>0.63619999999999999</v>
      </c>
      <c r="Z136" s="4">
        <v>5.0000000000000001E-3</v>
      </c>
      <c r="AA136" s="14">
        <v>0.67220000000000002</v>
      </c>
      <c r="AB136" s="14">
        <v>0.78720000000000001</v>
      </c>
      <c r="AC136" s="14">
        <v>0.36020000000000002</v>
      </c>
      <c r="AD136" s="14">
        <v>0.95569999999999999</v>
      </c>
      <c r="AE136" s="14">
        <v>2.75E-2</v>
      </c>
      <c r="AF136" s="4">
        <v>0.68059999999999998</v>
      </c>
      <c r="AG136" s="4">
        <v>0.80230000000000001</v>
      </c>
      <c r="AH136" s="4">
        <v>0.3538</v>
      </c>
      <c r="AI136" s="4">
        <v>0.94499999999999995</v>
      </c>
      <c r="AJ136" s="4">
        <v>1.9199999999999998E-2</v>
      </c>
      <c r="AK136" s="14">
        <v>0.69220000000000004</v>
      </c>
      <c r="AL136" s="14">
        <v>0.83069999999999999</v>
      </c>
      <c r="AM136" s="14">
        <v>0.32840000000000003</v>
      </c>
      <c r="AN136" s="14">
        <v>0.92730000000000001</v>
      </c>
      <c r="AO136" s="14">
        <v>1.29E-2</v>
      </c>
      <c r="AP136" s="4">
        <v>0.71689999999999998</v>
      </c>
      <c r="AQ136" s="4">
        <v>0.88629999999999998</v>
      </c>
      <c r="AR136" s="4">
        <v>0.28610000000000002</v>
      </c>
      <c r="AS136" s="4">
        <v>0.88500000000000001</v>
      </c>
      <c r="AT136" s="4">
        <v>9.1999999999999998E-3</v>
      </c>
      <c r="AU136" s="14">
        <v>0.80189999999999995</v>
      </c>
      <c r="AV136" s="14">
        <v>1.0952</v>
      </c>
      <c r="AW136" s="14">
        <v>0.18509999999999999</v>
      </c>
      <c r="AX136" s="14">
        <v>0.63470000000000004</v>
      </c>
      <c r="AY136" s="14">
        <v>4.7999999999999996E-3</v>
      </c>
      <c r="AZ136" s="4">
        <v>0.6734</v>
      </c>
      <c r="BA136" s="4">
        <v>0.78700000000000003</v>
      </c>
      <c r="BB136" s="4">
        <v>0.35320000000000001</v>
      </c>
      <c r="BC136" s="4">
        <v>0.95540000000000003</v>
      </c>
      <c r="BD136" s="4">
        <v>2.3400000000000001E-2</v>
      </c>
      <c r="BE136" s="5">
        <v>0.68010000000000004</v>
      </c>
      <c r="BF136" s="5">
        <v>0.80330000000000001</v>
      </c>
      <c r="BG136" s="5">
        <v>0.34799999999999998</v>
      </c>
      <c r="BH136" s="5">
        <v>0.94610000000000005</v>
      </c>
      <c r="BI136" s="5">
        <v>1.6199999999999999E-2</v>
      </c>
      <c r="BJ136" s="4">
        <v>0.69299999999999995</v>
      </c>
      <c r="BK136" s="4">
        <v>0.83160000000000001</v>
      </c>
      <c r="BL136" s="4">
        <v>0.32919999999999999</v>
      </c>
      <c r="BM136" s="4">
        <v>0.92779999999999996</v>
      </c>
      <c r="BN136" s="4">
        <v>1.21E-2</v>
      </c>
      <c r="BO136" s="5">
        <v>0.71760000000000002</v>
      </c>
      <c r="BP136" s="5">
        <v>0.88880000000000003</v>
      </c>
      <c r="BQ136" s="5">
        <v>0.28810000000000002</v>
      </c>
      <c r="BR136" s="5">
        <v>0.88449999999999995</v>
      </c>
      <c r="BS136" s="5">
        <v>8.8000000000000005E-3</v>
      </c>
      <c r="BT136" s="4">
        <v>0.80120000000000002</v>
      </c>
      <c r="BU136" s="4">
        <v>1.0928</v>
      </c>
      <c r="BV136" s="4">
        <v>0.1928</v>
      </c>
      <c r="BW136" s="4">
        <v>0.63419999999999999</v>
      </c>
      <c r="BX136" s="4">
        <v>3.7000000000000002E-3</v>
      </c>
      <c r="BY136" s="5">
        <v>0.67100000000000004</v>
      </c>
      <c r="BZ136" s="5">
        <v>0.78390000000000004</v>
      </c>
      <c r="CA136" s="5">
        <v>0.35849999999999999</v>
      </c>
      <c r="CB136" s="5">
        <v>0.95579999999999998</v>
      </c>
      <c r="CC136" s="5">
        <v>1.6400000000000001E-2</v>
      </c>
      <c r="CD136" s="4">
        <v>0.68059999999999998</v>
      </c>
      <c r="CE136" s="4">
        <v>0.80369999999999997</v>
      </c>
      <c r="CF136" s="4">
        <v>0.3503</v>
      </c>
      <c r="CG136" s="4">
        <v>0.94550000000000001</v>
      </c>
      <c r="CH136" s="4">
        <v>1.2500000000000001E-2</v>
      </c>
      <c r="CI136" s="5">
        <v>0.69259999999999999</v>
      </c>
      <c r="CJ136" s="5">
        <v>0.83150000000000002</v>
      </c>
      <c r="CK136" s="5">
        <v>0.32729999999999998</v>
      </c>
      <c r="CL136" s="5">
        <v>0.92800000000000005</v>
      </c>
      <c r="CM136" s="5">
        <v>1.14E-2</v>
      </c>
      <c r="CN136" s="4">
        <v>0.71830000000000005</v>
      </c>
      <c r="CO136" s="4">
        <v>0.8901</v>
      </c>
      <c r="CP136" s="4">
        <v>0.2878</v>
      </c>
      <c r="CQ136" s="4">
        <v>0.88500000000000001</v>
      </c>
      <c r="CR136" s="4">
        <v>5.8999999999999999E-3</v>
      </c>
      <c r="CS136" s="5">
        <v>0.80069999999999997</v>
      </c>
      <c r="CT136" s="5">
        <v>1.0904</v>
      </c>
      <c r="CU136" s="5">
        <v>0.1855</v>
      </c>
      <c r="CV136" s="5">
        <v>0.63349999999999995</v>
      </c>
      <c r="CW136" s="5">
        <v>2.3999999999999998E-3</v>
      </c>
      <c r="CX136" s="4">
        <v>0.67359999999999998</v>
      </c>
      <c r="CY136" s="4">
        <v>0.78869999999999996</v>
      </c>
      <c r="CZ136" s="4">
        <v>0.35659999999999997</v>
      </c>
      <c r="DA136" s="4">
        <v>0.95479999999999998</v>
      </c>
      <c r="DB136" s="4">
        <v>2.0500000000000001E-2</v>
      </c>
      <c r="DC136" s="5">
        <v>0.67959999999999998</v>
      </c>
      <c r="DD136" s="5">
        <v>0.8014</v>
      </c>
      <c r="DE136" s="5">
        <v>0.34860000000000002</v>
      </c>
      <c r="DF136" s="5">
        <v>0.94530000000000003</v>
      </c>
      <c r="DG136" s="5">
        <v>1.3899999999999999E-2</v>
      </c>
      <c r="DH136" s="4">
        <v>0.69199999999999995</v>
      </c>
      <c r="DI136" s="4">
        <v>0.82989999999999997</v>
      </c>
      <c r="DJ136" s="4">
        <v>0.33179999999999998</v>
      </c>
      <c r="DK136" s="4">
        <v>0.92730000000000001</v>
      </c>
      <c r="DL136" s="4">
        <v>9.4000000000000004E-3</v>
      </c>
      <c r="DM136" s="5">
        <v>0.71740000000000004</v>
      </c>
      <c r="DN136" s="5">
        <v>0.88780000000000003</v>
      </c>
      <c r="DO136" s="5">
        <v>0.28860000000000002</v>
      </c>
      <c r="DP136" s="5">
        <v>0.88539999999999996</v>
      </c>
      <c r="DQ136" s="5">
        <v>6.7000000000000002E-3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0.70914583333333336</v>
      </c>
      <c r="EW136" s="4">
        <f t="shared" si="7"/>
        <v>0.87117083333333312</v>
      </c>
      <c r="EX136" s="4">
        <f t="shared" si="8"/>
        <v>0.30627916666666671</v>
      </c>
      <c r="EY136" s="4">
        <f t="shared" si="9"/>
        <v>0.87946249999999992</v>
      </c>
      <c r="EZ136" s="4">
        <f t="shared" si="10"/>
        <v>1.334166666666667E-2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k=20, r=0.1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r=0.1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k=10, r=0.1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r=0.1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k=20, r=0.9</v>
      </c>
    </row>
    <row r="137" spans="1:16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0.67989999999999995</v>
      </c>
      <c r="H137" s="5">
        <v>0.79559999999999997</v>
      </c>
      <c r="I137" s="5">
        <v>0.32250000000000001</v>
      </c>
      <c r="J137" s="5">
        <v>0.93679999999999997</v>
      </c>
      <c r="K137" s="5">
        <v>6.0600000000000001E-2</v>
      </c>
      <c r="L137" s="4">
        <v>0.69299999999999995</v>
      </c>
      <c r="M137" s="4">
        <v>0.82469999999999999</v>
      </c>
      <c r="N137" s="4">
        <v>0.30830000000000002</v>
      </c>
      <c r="O137" s="4">
        <v>0.91180000000000005</v>
      </c>
      <c r="P137" s="4">
        <v>5.0099999999999999E-2</v>
      </c>
      <c r="Q137" s="5">
        <v>0.7268</v>
      </c>
      <c r="R137" s="5">
        <v>0.90059999999999996</v>
      </c>
      <c r="S137" s="5">
        <v>0.247</v>
      </c>
      <c r="T137" s="5">
        <v>0.85340000000000005</v>
      </c>
      <c r="U137" s="5">
        <v>3.3000000000000002E-2</v>
      </c>
      <c r="V137" s="4">
        <v>0.81940000000000002</v>
      </c>
      <c r="W137" s="4">
        <v>1.1368</v>
      </c>
      <c r="X137" s="4">
        <v>0.17150000000000001</v>
      </c>
      <c r="Y137" s="4">
        <v>0.57599999999999996</v>
      </c>
      <c r="Z137" s="4">
        <v>1.2999999999999999E-2</v>
      </c>
      <c r="AA137" s="14">
        <v>0.6694</v>
      </c>
      <c r="AB137" s="14">
        <v>0.77429999999999999</v>
      </c>
      <c r="AC137" s="14">
        <v>0.35089999999999999</v>
      </c>
      <c r="AD137" s="14">
        <v>0.94899999999999995</v>
      </c>
      <c r="AE137" s="14">
        <v>7.7700000000000005E-2</v>
      </c>
      <c r="AF137" s="4">
        <v>0.67879999999999996</v>
      </c>
      <c r="AG137" s="4">
        <v>0.79279999999999995</v>
      </c>
      <c r="AH137" s="4">
        <v>0.33650000000000002</v>
      </c>
      <c r="AI137" s="4">
        <v>0.93610000000000004</v>
      </c>
      <c r="AJ137" s="4">
        <v>5.2900000000000003E-2</v>
      </c>
      <c r="AK137" s="14">
        <v>0.69369999999999998</v>
      </c>
      <c r="AL137" s="14">
        <v>0.82740000000000002</v>
      </c>
      <c r="AM137" s="14">
        <v>0.2989</v>
      </c>
      <c r="AN137" s="14">
        <v>0.91220000000000001</v>
      </c>
      <c r="AO137" s="14">
        <v>4.3400000000000001E-2</v>
      </c>
      <c r="AP137" s="4">
        <v>0.72499999999999998</v>
      </c>
      <c r="AQ137" s="4">
        <v>0.89929999999999999</v>
      </c>
      <c r="AR137" s="4">
        <v>0.25169999999999998</v>
      </c>
      <c r="AS137" s="4">
        <v>0.85260000000000002</v>
      </c>
      <c r="AT137" s="4">
        <v>2.6100000000000002E-2</v>
      </c>
      <c r="AU137" s="14">
        <v>0.82020000000000004</v>
      </c>
      <c r="AV137" s="14">
        <v>1.1395999999999999</v>
      </c>
      <c r="AW137" s="14">
        <v>0.17069999999999999</v>
      </c>
      <c r="AX137" s="14">
        <v>0.57609999999999995</v>
      </c>
      <c r="AY137" s="14">
        <v>1.1900000000000001E-2</v>
      </c>
      <c r="AZ137" s="4">
        <v>0.67090000000000005</v>
      </c>
      <c r="BA137" s="4">
        <v>0.77659999999999996</v>
      </c>
      <c r="BB137" s="4">
        <v>0.33350000000000002</v>
      </c>
      <c r="BC137" s="4">
        <v>0.94810000000000005</v>
      </c>
      <c r="BD137" s="4">
        <v>7.3400000000000007E-2</v>
      </c>
      <c r="BE137" s="5">
        <v>0.6784</v>
      </c>
      <c r="BF137" s="5">
        <v>0.79290000000000005</v>
      </c>
      <c r="BG137" s="5">
        <v>0.3266</v>
      </c>
      <c r="BH137" s="5">
        <v>0.93679999999999997</v>
      </c>
      <c r="BI137" s="5">
        <v>5.0700000000000002E-2</v>
      </c>
      <c r="BJ137" s="4">
        <v>0.69399999999999995</v>
      </c>
      <c r="BK137" s="4">
        <v>0.82789999999999997</v>
      </c>
      <c r="BL137" s="4">
        <v>0.29909999999999998</v>
      </c>
      <c r="BM137" s="4">
        <v>0.91259999999999997</v>
      </c>
      <c r="BN137" s="4">
        <v>3.56E-2</v>
      </c>
      <c r="BO137" s="5">
        <v>0.72640000000000005</v>
      </c>
      <c r="BP137" s="5">
        <v>0.90339999999999998</v>
      </c>
      <c r="BQ137" s="5">
        <v>0.25209999999999999</v>
      </c>
      <c r="BR137" s="5">
        <v>0.85229999999999995</v>
      </c>
      <c r="BS137" s="5">
        <v>2.5000000000000001E-2</v>
      </c>
      <c r="BT137" s="4">
        <v>0.81899999999999995</v>
      </c>
      <c r="BU137" s="4">
        <v>1.1364000000000001</v>
      </c>
      <c r="BV137" s="4">
        <v>0.1784</v>
      </c>
      <c r="BW137" s="4">
        <v>0.57469999999999999</v>
      </c>
      <c r="BX137" s="4">
        <v>9.7000000000000003E-3</v>
      </c>
      <c r="BY137" s="5">
        <v>0.66800000000000004</v>
      </c>
      <c r="BZ137" s="5">
        <v>0.77090000000000003</v>
      </c>
      <c r="CA137" s="5">
        <v>0.34960000000000002</v>
      </c>
      <c r="CB137" s="5">
        <v>0.94889999999999997</v>
      </c>
      <c r="CC137" s="5">
        <v>5.74E-2</v>
      </c>
      <c r="CD137" s="4">
        <v>0.67889999999999995</v>
      </c>
      <c r="CE137" s="4">
        <v>0.79369999999999996</v>
      </c>
      <c r="CF137" s="4">
        <v>0.3281</v>
      </c>
      <c r="CG137" s="4">
        <v>0.93600000000000005</v>
      </c>
      <c r="CH137" s="4">
        <v>4.2200000000000001E-2</v>
      </c>
      <c r="CI137" s="5">
        <v>0.69389999999999996</v>
      </c>
      <c r="CJ137" s="5">
        <v>0.82840000000000003</v>
      </c>
      <c r="CK137" s="5">
        <v>0.29799999999999999</v>
      </c>
      <c r="CL137" s="5">
        <v>0.91300000000000003</v>
      </c>
      <c r="CM137" s="5">
        <v>3.2199999999999999E-2</v>
      </c>
      <c r="CN137" s="4">
        <v>0.72709999999999997</v>
      </c>
      <c r="CO137" s="4">
        <v>0.90459999999999996</v>
      </c>
      <c r="CP137" s="4">
        <v>0.25319999999999998</v>
      </c>
      <c r="CQ137" s="4">
        <v>0.85319999999999996</v>
      </c>
      <c r="CR137" s="4">
        <v>1.83E-2</v>
      </c>
      <c r="CS137" s="5">
        <v>0.81859999999999999</v>
      </c>
      <c r="CT137" s="5">
        <v>1.1339999999999999</v>
      </c>
      <c r="CU137" s="5">
        <v>0.17180000000000001</v>
      </c>
      <c r="CV137" s="5">
        <v>0.57310000000000005</v>
      </c>
      <c r="CW137" s="5">
        <v>6.1999999999999998E-3</v>
      </c>
      <c r="CX137" s="4">
        <v>0.67090000000000005</v>
      </c>
      <c r="CY137" s="4">
        <v>0.77629999999999999</v>
      </c>
      <c r="CZ137" s="4">
        <v>0.34310000000000002</v>
      </c>
      <c r="DA137" s="4">
        <v>0.94810000000000005</v>
      </c>
      <c r="DB137" s="4">
        <v>7.0599999999999996E-2</v>
      </c>
      <c r="DC137" s="5">
        <v>0.67820000000000003</v>
      </c>
      <c r="DD137" s="5">
        <v>0.79210000000000003</v>
      </c>
      <c r="DE137" s="5">
        <v>0.32819999999999999</v>
      </c>
      <c r="DF137" s="5">
        <v>0.93600000000000005</v>
      </c>
      <c r="DG137" s="5">
        <v>4.6100000000000002E-2</v>
      </c>
      <c r="DH137" s="4">
        <v>0.69359999999999999</v>
      </c>
      <c r="DI137" s="4">
        <v>0.82730000000000004</v>
      </c>
      <c r="DJ137" s="4">
        <v>0.30070000000000002</v>
      </c>
      <c r="DK137" s="4">
        <v>0.91249999999999998</v>
      </c>
      <c r="DL137" s="4">
        <v>2.9399999999999999E-2</v>
      </c>
      <c r="DM137" s="5">
        <v>0.72640000000000005</v>
      </c>
      <c r="DN137" s="5">
        <v>0.90300000000000002</v>
      </c>
      <c r="DO137" s="5">
        <v>0.25109999999999999</v>
      </c>
      <c r="DP137" s="5">
        <v>0.85319999999999996</v>
      </c>
      <c r="DQ137" s="5">
        <v>1.9300000000000001E-2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0.71330833333333343</v>
      </c>
      <c r="EW137" s="4">
        <f t="shared" si="7"/>
        <v>0.87610833333333327</v>
      </c>
      <c r="EX137" s="4">
        <f t="shared" si="8"/>
        <v>0.28302500000000003</v>
      </c>
      <c r="EY137" s="4">
        <f t="shared" si="9"/>
        <v>0.85632083333333331</v>
      </c>
      <c r="EZ137" s="4">
        <f t="shared" si="10"/>
        <v>4.0454166666666666E-2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k=20, r=0.1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r=0.1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k=10, r=0.1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r=0.1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k=20, r=0.9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>
        <v>0.67120000000000002</v>
      </c>
      <c r="BA138" s="4">
        <v>0.78010000000000002</v>
      </c>
      <c r="BB138" s="4">
        <v>0.34389999999999998</v>
      </c>
      <c r="BC138" s="4">
        <v>0.9536</v>
      </c>
      <c r="BD138" s="4">
        <v>8.1299999999999997E-2</v>
      </c>
      <c r="BE138" s="5">
        <v>0.67879999999999996</v>
      </c>
      <c r="BF138" s="5">
        <v>0.79769999999999996</v>
      </c>
      <c r="BG138" s="5">
        <v>0.33779999999999999</v>
      </c>
      <c r="BH138" s="5">
        <v>0.94389999999999996</v>
      </c>
      <c r="BI138" s="5">
        <v>5.7099999999999998E-2</v>
      </c>
      <c r="BJ138" s="4">
        <v>0.69299999999999995</v>
      </c>
      <c r="BK138" s="4">
        <v>0.82920000000000005</v>
      </c>
      <c r="BL138" s="4">
        <v>0.31119999999999998</v>
      </c>
      <c r="BM138" s="4">
        <v>0.92400000000000004</v>
      </c>
      <c r="BN138" s="4">
        <v>4.2200000000000001E-2</v>
      </c>
      <c r="BO138" s="5">
        <v>0.72140000000000004</v>
      </c>
      <c r="BP138" s="5">
        <v>0.89500000000000002</v>
      </c>
      <c r="BQ138" s="5">
        <v>0.26600000000000001</v>
      </c>
      <c r="BR138" s="5">
        <v>0.87709999999999999</v>
      </c>
      <c r="BS138" s="5">
        <v>2.7099999999999999E-2</v>
      </c>
      <c r="BT138" s="4">
        <v>0.80800000000000005</v>
      </c>
      <c r="BU138" s="4">
        <v>1.1083000000000001</v>
      </c>
      <c r="BV138" s="4">
        <v>0.18490000000000001</v>
      </c>
      <c r="BW138" s="4">
        <v>0.62780000000000002</v>
      </c>
      <c r="BX138" s="4">
        <v>1.3599999999999999E-2</v>
      </c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>
        <v>0.67810000000000004</v>
      </c>
      <c r="DD138" s="5">
        <v>0.79559999999999997</v>
      </c>
      <c r="DE138" s="5">
        <v>0.33850000000000002</v>
      </c>
      <c r="DF138" s="5">
        <v>0.94310000000000005</v>
      </c>
      <c r="DG138" s="5">
        <v>5.2600000000000001E-2</v>
      </c>
      <c r="DH138" s="4"/>
      <c r="DI138" s="4"/>
      <c r="DJ138" s="4"/>
      <c r="DK138" s="4"/>
      <c r="DL138" s="4"/>
      <c r="DM138" s="5">
        <v>0.72109999999999996</v>
      </c>
      <c r="DN138" s="5">
        <v>0.89410000000000001</v>
      </c>
      <c r="DO138" s="5">
        <v>0.26569999999999999</v>
      </c>
      <c r="DP138" s="5">
        <v>0.87819999999999998</v>
      </c>
      <c r="DQ138" s="5">
        <v>2.23E-2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0.71022857142857132</v>
      </c>
      <c r="EW138" s="4">
        <f t="shared" ref="EW138" si="27">AVERAGEIFS(B138:EU138,metrics.est,"MSE")</f>
        <v>0.87142857142857155</v>
      </c>
      <c r="EX138" s="4">
        <f t="shared" ref="EX138" si="28">AVERAGEIFS(B138:EU138,metrics.est,"R")</f>
        <v>0.29257142857142859</v>
      </c>
      <c r="EY138" s="4">
        <f t="shared" ref="EY138" si="29">AVERAGEIFS(B138:EU138,metrics.est,"Coverage")</f>
        <v>0.8782428571428571</v>
      </c>
      <c r="EZ138" s="4">
        <f t="shared" ref="EZ138" si="30">AVERAGEIFS(B138:EU138,metrics.est,"Time")</f>
        <v>4.2314285714285707E-2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k=15, r=0.1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k=15, r=0.1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k=15, r=0.1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k=15, r=0.1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k=15, r=0.9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>
        <v>0.67179999999999995</v>
      </c>
      <c r="BA139" s="4">
        <v>0.78159999999999996</v>
      </c>
      <c r="BB139" s="4">
        <v>0.3412</v>
      </c>
      <c r="BC139" s="4">
        <v>0.95379999999999998</v>
      </c>
      <c r="BD139" s="4">
        <v>8.3900000000000002E-2</v>
      </c>
      <c r="BE139" s="5">
        <v>0.67930000000000001</v>
      </c>
      <c r="BF139" s="5">
        <v>0.79890000000000005</v>
      </c>
      <c r="BG139" s="5">
        <v>0.33700000000000002</v>
      </c>
      <c r="BH139" s="5">
        <v>0.94410000000000005</v>
      </c>
      <c r="BI139" s="5">
        <v>5.7000000000000002E-2</v>
      </c>
      <c r="BJ139" s="4">
        <v>0.69350000000000001</v>
      </c>
      <c r="BK139" s="4">
        <v>0.83040000000000003</v>
      </c>
      <c r="BL139" s="4">
        <v>0.31109999999999999</v>
      </c>
      <c r="BM139" s="4">
        <v>0.92449999999999999</v>
      </c>
      <c r="BN139" s="4">
        <v>4.2799999999999998E-2</v>
      </c>
      <c r="BO139" s="5">
        <v>0.72170000000000001</v>
      </c>
      <c r="BP139" s="5">
        <v>0.89590000000000003</v>
      </c>
      <c r="BQ139" s="5">
        <v>0.26579999999999998</v>
      </c>
      <c r="BR139" s="5">
        <v>0.87819999999999998</v>
      </c>
      <c r="BS139" s="5">
        <v>2.5600000000000001E-2</v>
      </c>
      <c r="BT139" s="4">
        <v>0.80679999999999996</v>
      </c>
      <c r="BU139" s="4">
        <v>1.1051</v>
      </c>
      <c r="BV139" s="4">
        <v>0.18540000000000001</v>
      </c>
      <c r="BW139" s="4">
        <v>0.62860000000000005</v>
      </c>
      <c r="BX139" s="4">
        <v>1.3299999999999999E-2</v>
      </c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>
        <v>0.67879999999999996</v>
      </c>
      <c r="DD139" s="5">
        <v>0.79730000000000001</v>
      </c>
      <c r="DE139" s="5">
        <v>0.33739999999999998</v>
      </c>
      <c r="DF139" s="5">
        <v>0.94330000000000003</v>
      </c>
      <c r="DG139" s="5">
        <v>5.2499999999999998E-2</v>
      </c>
      <c r="DH139" s="4"/>
      <c r="DI139" s="4"/>
      <c r="DJ139" s="4"/>
      <c r="DK139" s="4"/>
      <c r="DL139" s="4"/>
      <c r="DM139" s="5">
        <v>0.72119999999999995</v>
      </c>
      <c r="DN139" s="5">
        <v>0.89449999999999996</v>
      </c>
      <c r="DO139" s="5">
        <v>0.26569999999999999</v>
      </c>
      <c r="DP139" s="5">
        <v>0.87929999999999997</v>
      </c>
      <c r="DQ139" s="5">
        <v>2.2200000000000001E-2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0.71044285714285704</v>
      </c>
      <c r="EW139" s="4">
        <f t="shared" ref="EW139" si="32">AVERAGEIFS(B139:EU139,metrics.est,"MSE")</f>
        <v>0.87195714285714288</v>
      </c>
      <c r="EX139" s="4">
        <f t="shared" ref="EX139" si="33">AVERAGEIFS(B139:EU139,metrics.est,"R")</f>
        <v>0.29194285714285717</v>
      </c>
      <c r="EY139" s="4">
        <f t="shared" ref="EY139" si="34">AVERAGEIFS(B139:EU139,metrics.est,"Coverage")</f>
        <v>0.8788285714285714</v>
      </c>
      <c r="EZ139" s="4">
        <f t="shared" ref="EZ139" si="35">AVERAGEIFS(B139:EU139,metrics.est,"Time")</f>
        <v>4.247142857142857E-2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k=15, r=0.1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k=15, r=0.1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k=15, r=0.1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k=15, r=0.1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k=15, r=0.9</v>
      </c>
    </row>
    <row r="140" spans="1:16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0.68120000000000003</v>
      </c>
      <c r="H140" s="5">
        <v>0.8014</v>
      </c>
      <c r="I140" s="5">
        <v>0.33339999999999997</v>
      </c>
      <c r="J140" s="5">
        <v>0.94420000000000004</v>
      </c>
      <c r="K140" s="5">
        <v>3.9E-2</v>
      </c>
      <c r="L140" s="4">
        <v>0.69310000000000005</v>
      </c>
      <c r="M140" s="4">
        <v>0.82830000000000004</v>
      </c>
      <c r="N140" s="4">
        <v>0.31940000000000002</v>
      </c>
      <c r="O140" s="4">
        <v>0.92390000000000005</v>
      </c>
      <c r="P140" s="4">
        <v>2.2700000000000001E-2</v>
      </c>
      <c r="Q140" s="5">
        <v>0.72209999999999996</v>
      </c>
      <c r="R140" s="5">
        <v>0.89219999999999999</v>
      </c>
      <c r="S140" s="5">
        <v>0.26240000000000002</v>
      </c>
      <c r="T140" s="5">
        <v>0.87929999999999997</v>
      </c>
      <c r="U140" s="5">
        <v>2.1399999999999999E-2</v>
      </c>
      <c r="V140" s="4">
        <v>0.80930000000000002</v>
      </c>
      <c r="W140" s="4">
        <v>1.1099000000000001</v>
      </c>
      <c r="X140" s="4">
        <v>0.1767</v>
      </c>
      <c r="Y140" s="4">
        <v>0.62780000000000002</v>
      </c>
      <c r="Z140" s="4">
        <v>7.4999999999999997E-3</v>
      </c>
      <c r="AA140" s="14">
        <v>0.67159999999999997</v>
      </c>
      <c r="AB140" s="14">
        <v>0.78239999999999998</v>
      </c>
      <c r="AC140" s="14">
        <v>0.35420000000000001</v>
      </c>
      <c r="AD140" s="14">
        <v>0.95479999999999998</v>
      </c>
      <c r="AE140" s="14">
        <v>4.0399999999999998E-2</v>
      </c>
      <c r="AF140" s="4">
        <v>0.6804</v>
      </c>
      <c r="AG140" s="4">
        <v>0.79869999999999997</v>
      </c>
      <c r="AH140" s="4">
        <v>0.3463</v>
      </c>
      <c r="AI140" s="4">
        <v>0.94320000000000004</v>
      </c>
      <c r="AJ140" s="4">
        <v>2.86E-2</v>
      </c>
      <c r="AK140" s="14">
        <v>0.69389999999999996</v>
      </c>
      <c r="AL140" s="14">
        <v>0.83109999999999995</v>
      </c>
      <c r="AM140" s="14">
        <v>0.30940000000000001</v>
      </c>
      <c r="AN140" s="14">
        <v>0.92410000000000003</v>
      </c>
      <c r="AO140" s="14">
        <v>2.0799999999999999E-2</v>
      </c>
      <c r="AP140" s="4">
        <v>0.72150000000000003</v>
      </c>
      <c r="AQ140" s="4">
        <v>0.89300000000000002</v>
      </c>
      <c r="AR140" s="4">
        <v>0.26540000000000002</v>
      </c>
      <c r="AS140" s="4">
        <v>0.87880000000000003</v>
      </c>
      <c r="AT140" s="4">
        <v>1.38E-2</v>
      </c>
      <c r="AU140" s="14">
        <v>0.80959999999999999</v>
      </c>
      <c r="AV140" s="14">
        <v>1.1107</v>
      </c>
      <c r="AW140" s="14">
        <v>0.17680000000000001</v>
      </c>
      <c r="AX140" s="14">
        <v>0.62649999999999995</v>
      </c>
      <c r="AY140" s="14">
        <v>6.6E-3</v>
      </c>
      <c r="AZ140" s="4">
        <v>0.67249999999999999</v>
      </c>
      <c r="BA140" s="4">
        <v>0.78259999999999996</v>
      </c>
      <c r="BB140" s="4">
        <v>0.3448</v>
      </c>
      <c r="BC140" s="4">
        <v>0.95399999999999996</v>
      </c>
      <c r="BD140" s="4">
        <v>4.2000000000000003E-2</v>
      </c>
      <c r="BE140" s="5">
        <v>0.68020000000000003</v>
      </c>
      <c r="BF140" s="5">
        <v>0.80010000000000003</v>
      </c>
      <c r="BG140" s="5">
        <v>0.33729999999999999</v>
      </c>
      <c r="BH140" s="5">
        <v>0.94420000000000004</v>
      </c>
      <c r="BI140" s="5">
        <v>2.8899999999999999E-2</v>
      </c>
      <c r="BJ140" s="4">
        <v>0.69440000000000002</v>
      </c>
      <c r="BK140" s="4">
        <v>0.83150000000000002</v>
      </c>
      <c r="BL140" s="4">
        <v>0.31109999999999999</v>
      </c>
      <c r="BM140" s="4">
        <v>0.92479999999999996</v>
      </c>
      <c r="BN140" s="4">
        <v>1.9699999999999999E-2</v>
      </c>
      <c r="BO140" s="5">
        <v>0.7228</v>
      </c>
      <c r="BP140" s="5">
        <v>0.89729999999999999</v>
      </c>
      <c r="BQ140" s="5">
        <v>0.2656</v>
      </c>
      <c r="BR140" s="5">
        <v>0.87809999999999999</v>
      </c>
      <c r="BS140" s="5">
        <v>1.3299999999999999E-2</v>
      </c>
      <c r="BT140" s="4">
        <v>0.80830000000000002</v>
      </c>
      <c r="BU140" s="4">
        <v>1.1074999999999999</v>
      </c>
      <c r="BV140" s="4">
        <v>0.18479999999999999</v>
      </c>
      <c r="BW140" s="4">
        <v>0.626</v>
      </c>
      <c r="BX140" s="4">
        <v>6.3E-3</v>
      </c>
      <c r="BY140" s="5">
        <v>0.67030000000000001</v>
      </c>
      <c r="BZ140" s="5">
        <v>0.77900000000000003</v>
      </c>
      <c r="CA140" s="5">
        <v>0.35399999999999998</v>
      </c>
      <c r="CB140" s="5">
        <v>0.95450000000000002</v>
      </c>
      <c r="CC140" s="5">
        <v>2.9100000000000001E-2</v>
      </c>
      <c r="CD140" s="4">
        <v>0.6804</v>
      </c>
      <c r="CE140" s="4">
        <v>0.8</v>
      </c>
      <c r="CF140" s="4">
        <v>0.33929999999999999</v>
      </c>
      <c r="CG140" s="4">
        <v>0.94350000000000001</v>
      </c>
      <c r="CH140" s="4">
        <v>2.12E-2</v>
      </c>
      <c r="CI140" s="5">
        <v>0.69430000000000003</v>
      </c>
      <c r="CJ140" s="5">
        <v>0.83189999999999997</v>
      </c>
      <c r="CK140" s="5">
        <v>0.3095</v>
      </c>
      <c r="CL140" s="5">
        <v>0.92490000000000006</v>
      </c>
      <c r="CM140" s="5">
        <v>1.7500000000000002E-2</v>
      </c>
      <c r="CN140" s="4">
        <v>0.72319999999999995</v>
      </c>
      <c r="CO140" s="4">
        <v>0.89790000000000003</v>
      </c>
      <c r="CP140" s="4">
        <v>0.2661</v>
      </c>
      <c r="CQ140" s="4">
        <v>0.87909999999999999</v>
      </c>
      <c r="CR140" s="4">
        <v>9.4000000000000004E-3</v>
      </c>
      <c r="CS140" s="5">
        <v>0.80859999999999999</v>
      </c>
      <c r="CT140" s="5">
        <v>1.1073</v>
      </c>
      <c r="CU140" s="5">
        <v>0.17780000000000001</v>
      </c>
      <c r="CV140" s="5">
        <v>0.62480000000000002</v>
      </c>
      <c r="CW140" s="5">
        <v>3.3999999999999998E-3</v>
      </c>
      <c r="CX140" s="4">
        <v>0.67310000000000003</v>
      </c>
      <c r="CY140" s="4">
        <v>0.78410000000000002</v>
      </c>
      <c r="CZ140" s="4">
        <v>0.35</v>
      </c>
      <c r="DA140" s="4">
        <v>0.9536</v>
      </c>
      <c r="DB140" s="4">
        <v>3.5099999999999999E-2</v>
      </c>
      <c r="DC140" s="5">
        <v>0.67959999999999998</v>
      </c>
      <c r="DD140" s="5">
        <v>0.79830000000000001</v>
      </c>
      <c r="DE140" s="5">
        <v>0.33760000000000001</v>
      </c>
      <c r="DF140" s="5">
        <v>0.94350000000000001</v>
      </c>
      <c r="DG140" s="5">
        <v>2.3E-2</v>
      </c>
      <c r="DH140" s="4">
        <v>0.69369999999999998</v>
      </c>
      <c r="DI140" s="4">
        <v>0.83020000000000005</v>
      </c>
      <c r="DJ140" s="4">
        <v>0.31340000000000001</v>
      </c>
      <c r="DK140" s="4">
        <v>0.92420000000000002</v>
      </c>
      <c r="DL140" s="4">
        <v>1.5100000000000001E-2</v>
      </c>
      <c r="DM140" s="5">
        <v>0.72240000000000004</v>
      </c>
      <c r="DN140" s="5">
        <v>0.89610000000000001</v>
      </c>
      <c r="DO140" s="5">
        <v>0.26519999999999999</v>
      </c>
      <c r="DP140" s="5">
        <v>0.87919999999999998</v>
      </c>
      <c r="DQ140" s="5">
        <v>1.01E-2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0.69350000000000001</v>
      </c>
      <c r="EH140" s="5">
        <v>0.8296</v>
      </c>
      <c r="EI140" s="5">
        <v>0.31259999999999999</v>
      </c>
      <c r="EJ140" s="5">
        <v>0.92449999999999999</v>
      </c>
      <c r="EK140" s="5">
        <v>1.78E-2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0.71084400000000003</v>
      </c>
      <c r="EW140" s="4">
        <f t="shared" ref="EW140:EW216" si="37">AVERAGEIFS(B140:EU140,metrics.est,"MSE")</f>
        <v>0.871892</v>
      </c>
      <c r="EX140" s="4">
        <f t="shared" ref="EX140:EX216" si="38">AVERAGEIFS(B140:EU140,metrics.est,"R")</f>
        <v>0.29368</v>
      </c>
      <c r="EY140" s="4">
        <f t="shared" ref="EY140:EY216" si="39">AVERAGEIFS(B140:EU140,metrics.est,"Coverage")</f>
        <v>0.87746800000000003</v>
      </c>
      <c r="EZ140" s="4">
        <f t="shared" ref="EZ140:EZ216" si="40">AVERAGEIFS(B140:EU140,metrics.est,"Time")</f>
        <v>2.1728000000000001E-2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k=20, r=0.1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r=0.1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k=10, r=0.1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k=5, r=0.1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k=20, r=0.9</v>
      </c>
    </row>
    <row r="141" spans="1:16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0.70940000000000003</v>
      </c>
      <c r="H141" s="5">
        <v>0.86770000000000003</v>
      </c>
      <c r="I141" s="5">
        <v>0.2989</v>
      </c>
      <c r="J141" s="5">
        <v>0.92910000000000004</v>
      </c>
      <c r="K141" s="5">
        <v>3.7730000000000001</v>
      </c>
      <c r="L141" s="4">
        <v>0.71730000000000005</v>
      </c>
      <c r="M141" s="4">
        <v>0.88670000000000004</v>
      </c>
      <c r="N141" s="4">
        <v>0.29349999999999998</v>
      </c>
      <c r="O141" s="4">
        <v>0.91049999999999998</v>
      </c>
      <c r="P141" s="4">
        <v>1.9507000000000001</v>
      </c>
      <c r="Q141" s="5">
        <v>0.73780000000000001</v>
      </c>
      <c r="R141" s="5">
        <v>0.9355</v>
      </c>
      <c r="S141" s="5">
        <v>0.27089999999999997</v>
      </c>
      <c r="T141" s="5">
        <v>0.86960000000000004</v>
      </c>
      <c r="U141" s="5">
        <v>0.84289999999999998</v>
      </c>
      <c r="V141" s="4">
        <v>0.79890000000000005</v>
      </c>
      <c r="W141" s="4">
        <v>1.0914999999999999</v>
      </c>
      <c r="X141" s="4">
        <v>0.20649999999999999</v>
      </c>
      <c r="Y141" s="4">
        <v>0.71899999999999997</v>
      </c>
      <c r="Z141" s="4">
        <v>0.12889999999999999</v>
      </c>
      <c r="AA141" s="14">
        <v>0.70150000000000001</v>
      </c>
      <c r="AB141" s="14">
        <v>0.85109999999999997</v>
      </c>
      <c r="AC141" s="14">
        <v>0.30969999999999998</v>
      </c>
      <c r="AD141" s="14">
        <v>0.94079999999999997</v>
      </c>
      <c r="AE141" s="14">
        <v>5.5900999999999996</v>
      </c>
      <c r="AF141" s="4">
        <v>0.70809999999999995</v>
      </c>
      <c r="AG141" s="4">
        <v>0.86380000000000001</v>
      </c>
      <c r="AH141" s="4">
        <v>0.3034</v>
      </c>
      <c r="AI141" s="4">
        <v>0.92900000000000005</v>
      </c>
      <c r="AJ141" s="4">
        <v>3.2294999999999998</v>
      </c>
      <c r="AK141" s="14">
        <v>0.71909999999999996</v>
      </c>
      <c r="AL141" s="14">
        <v>0.8911</v>
      </c>
      <c r="AM141" s="14">
        <v>0.28920000000000001</v>
      </c>
      <c r="AN141" s="14">
        <v>0.90910000000000002</v>
      </c>
      <c r="AO141" s="14">
        <v>1.7919</v>
      </c>
      <c r="AP141" s="4">
        <v>0.73839999999999995</v>
      </c>
      <c r="AQ141" s="4">
        <v>0.9365</v>
      </c>
      <c r="AR141" s="4">
        <v>0.26650000000000001</v>
      </c>
      <c r="AS141" s="4">
        <v>0.86960000000000004</v>
      </c>
      <c r="AT141" s="4">
        <v>0.68330000000000002</v>
      </c>
      <c r="AU141" s="14">
        <v>0.79720000000000002</v>
      </c>
      <c r="AV141" s="14">
        <v>1.087</v>
      </c>
      <c r="AW141" s="14">
        <v>0.20699999999999999</v>
      </c>
      <c r="AX141" s="14">
        <v>0.71609999999999996</v>
      </c>
      <c r="AY141" s="14">
        <v>9.74E-2</v>
      </c>
      <c r="AZ141" s="4">
        <v>0.70250000000000001</v>
      </c>
      <c r="BA141" s="4">
        <v>0.85109999999999997</v>
      </c>
      <c r="BB141" s="4">
        <v>0.30020000000000002</v>
      </c>
      <c r="BC141" s="4">
        <v>0.94089999999999996</v>
      </c>
      <c r="BD141" s="4">
        <v>5.2553000000000001</v>
      </c>
      <c r="BE141" s="5">
        <v>0.70860000000000001</v>
      </c>
      <c r="BF141" s="5">
        <v>0.86660000000000004</v>
      </c>
      <c r="BG141" s="5">
        <v>0.29720000000000002</v>
      </c>
      <c r="BH141" s="5">
        <v>0.93</v>
      </c>
      <c r="BI141" s="5">
        <v>3.1385999999999998</v>
      </c>
      <c r="BJ141" s="4">
        <v>0.72019999999999995</v>
      </c>
      <c r="BK141" s="4">
        <v>0.89390000000000003</v>
      </c>
      <c r="BL141" s="4">
        <v>0.2863</v>
      </c>
      <c r="BM141" s="4">
        <v>0.90969999999999995</v>
      </c>
      <c r="BN141" s="4">
        <v>1.6647000000000001</v>
      </c>
      <c r="BO141" s="5">
        <v>0.74129999999999996</v>
      </c>
      <c r="BP141" s="5">
        <v>0.94510000000000005</v>
      </c>
      <c r="BQ141" s="5">
        <v>0.2601</v>
      </c>
      <c r="BR141" s="5">
        <v>0.86870000000000003</v>
      </c>
      <c r="BS141" s="5">
        <v>0.66679999999999995</v>
      </c>
      <c r="BT141" s="4">
        <v>0.79569999999999996</v>
      </c>
      <c r="BU141" s="4">
        <v>1.0837000000000001</v>
      </c>
      <c r="BV141" s="4">
        <v>0.21</v>
      </c>
      <c r="BW141" s="4">
        <v>0.71530000000000005</v>
      </c>
      <c r="BX141" s="4">
        <v>0.10340000000000001</v>
      </c>
      <c r="BY141" s="5">
        <v>0.69910000000000005</v>
      </c>
      <c r="BZ141" s="5">
        <v>0.84430000000000005</v>
      </c>
      <c r="CA141" s="5">
        <v>0.31059999999999999</v>
      </c>
      <c r="CB141" s="5">
        <v>0.94040000000000001</v>
      </c>
      <c r="CC141" s="5">
        <v>3.9902000000000002</v>
      </c>
      <c r="CD141" s="4">
        <v>0.70930000000000004</v>
      </c>
      <c r="CE141" s="4">
        <v>0.86780000000000002</v>
      </c>
      <c r="CF141" s="4">
        <v>0.29580000000000001</v>
      </c>
      <c r="CG141" s="4">
        <v>0.92949999999999999</v>
      </c>
      <c r="CH141" s="4">
        <v>2.4573999999999998</v>
      </c>
      <c r="CI141" s="5">
        <v>0.71989999999999998</v>
      </c>
      <c r="CJ141" s="5">
        <v>0.89349999999999996</v>
      </c>
      <c r="CK141" s="5">
        <v>0.28560000000000002</v>
      </c>
      <c r="CL141" s="5">
        <v>0.91020000000000001</v>
      </c>
      <c r="CM141" s="5">
        <v>1.3151999999999999</v>
      </c>
      <c r="CN141" s="4">
        <v>0.73970000000000002</v>
      </c>
      <c r="CO141" s="4">
        <v>0.94069999999999998</v>
      </c>
      <c r="CP141" s="4">
        <v>0.26769999999999999</v>
      </c>
      <c r="CQ141" s="4">
        <v>0.86890000000000001</v>
      </c>
      <c r="CR141" s="4">
        <v>0.49940000000000001</v>
      </c>
      <c r="CS141" s="5">
        <v>0.7954</v>
      </c>
      <c r="CT141" s="5">
        <v>1.0838000000000001</v>
      </c>
      <c r="CU141" s="5">
        <v>0.21240000000000001</v>
      </c>
      <c r="CV141" s="5">
        <v>0.71579999999999999</v>
      </c>
      <c r="CW141" s="5">
        <v>6.3500000000000001E-2</v>
      </c>
      <c r="CX141" s="4">
        <v>0.7016</v>
      </c>
      <c r="CY141" s="4">
        <v>0.84950000000000003</v>
      </c>
      <c r="CZ141" s="4">
        <v>0.30880000000000002</v>
      </c>
      <c r="DA141" s="4">
        <v>0.93979999999999997</v>
      </c>
      <c r="DB141" s="4">
        <v>5.3667999999999996</v>
      </c>
      <c r="DC141" s="5">
        <v>0.70760000000000001</v>
      </c>
      <c r="DD141" s="5">
        <v>0.86399999999999999</v>
      </c>
      <c r="DE141" s="5">
        <v>0.29880000000000001</v>
      </c>
      <c r="DF141" s="5">
        <v>0.92869999999999997</v>
      </c>
      <c r="DG141" s="5">
        <v>3.0312000000000001</v>
      </c>
      <c r="DH141" s="4">
        <v>0.71930000000000005</v>
      </c>
      <c r="DI141" s="4">
        <v>0.89219999999999999</v>
      </c>
      <c r="DJ141" s="4">
        <v>0.28720000000000001</v>
      </c>
      <c r="DK141" s="4">
        <v>0.90939999999999999</v>
      </c>
      <c r="DL141" s="4">
        <v>1.2665</v>
      </c>
      <c r="DM141" s="5">
        <v>0.73960000000000004</v>
      </c>
      <c r="DN141" s="5">
        <v>0.94059999999999999</v>
      </c>
      <c r="DO141" s="5">
        <v>0.26400000000000001</v>
      </c>
      <c r="DP141" s="5">
        <v>0.86990000000000001</v>
      </c>
      <c r="DQ141" s="5">
        <v>0.53590000000000004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0.7303708333333333</v>
      </c>
      <c r="EW141" s="4">
        <f t="shared" si="37"/>
        <v>0.9196875000000001</v>
      </c>
      <c r="EX141" s="4">
        <f t="shared" si="38"/>
        <v>0.27563333333333329</v>
      </c>
      <c r="EY141" s="4">
        <f t="shared" si="39"/>
        <v>0.8796708333333334</v>
      </c>
      <c r="EZ141" s="4">
        <f t="shared" si="40"/>
        <v>2.2547416666666664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k=20, r=0.1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k=20, r=0.1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k=20, r=0.1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r=0.1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k=20, r=0.9</v>
      </c>
    </row>
    <row r="142" spans="1:16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0.77869999999999995</v>
      </c>
      <c r="H142" s="5">
        <v>1.0087999999999999</v>
      </c>
      <c r="I142" s="5">
        <v>0.17799999999999999</v>
      </c>
      <c r="J142" s="5">
        <v>0.6915</v>
      </c>
      <c r="K142" s="5">
        <v>6.8099999999999994E-2</v>
      </c>
      <c r="L142" s="4">
        <v>0.78639999999999999</v>
      </c>
      <c r="M142" s="4">
        <v>1.0346</v>
      </c>
      <c r="N142" s="4">
        <v>0.1779</v>
      </c>
      <c r="O142" s="4">
        <v>0.6754</v>
      </c>
      <c r="P142" s="4">
        <v>5.0299999999999997E-2</v>
      </c>
      <c r="Q142" s="5">
        <v>0.80730000000000002</v>
      </c>
      <c r="R142" s="5">
        <v>1.0951</v>
      </c>
      <c r="S142" s="5">
        <v>0.1203</v>
      </c>
      <c r="T142" s="5">
        <v>0.66520000000000001</v>
      </c>
      <c r="U142" s="5">
        <v>2.6200000000000001E-2</v>
      </c>
      <c r="V142" s="4">
        <v>0.89080000000000004</v>
      </c>
      <c r="W142" s="4">
        <v>1.3069</v>
      </c>
      <c r="X142" s="4">
        <v>4.8999999999999998E-3</v>
      </c>
      <c r="Y142" s="4">
        <v>0.60119999999999996</v>
      </c>
      <c r="Z142" s="4">
        <v>1.9400000000000001E-2</v>
      </c>
      <c r="AA142" s="14">
        <v>0.77049999999999996</v>
      </c>
      <c r="AB142" s="14">
        <v>0.98780000000000001</v>
      </c>
      <c r="AC142" s="14">
        <v>0.18920000000000001</v>
      </c>
      <c r="AD142" s="14">
        <v>0.70669999999999999</v>
      </c>
      <c r="AE142" s="14">
        <v>6.9900000000000004E-2</v>
      </c>
      <c r="AF142" s="4">
        <v>0.77680000000000005</v>
      </c>
      <c r="AG142" s="4">
        <v>1.0065999999999999</v>
      </c>
      <c r="AH142" s="4">
        <v>0.18840000000000001</v>
      </c>
      <c r="AI142" s="4">
        <v>0.68779999999999997</v>
      </c>
      <c r="AJ142" s="4">
        <v>5.2400000000000002E-2</v>
      </c>
      <c r="AK142" s="14">
        <v>0.78510000000000002</v>
      </c>
      <c r="AL142" s="14">
        <v>1.0324</v>
      </c>
      <c r="AM142" s="14">
        <v>0.16589999999999999</v>
      </c>
      <c r="AN142" s="14">
        <v>0.68110000000000004</v>
      </c>
      <c r="AO142" s="14">
        <v>3.1800000000000002E-2</v>
      </c>
      <c r="AP142" s="4">
        <v>0.80430000000000001</v>
      </c>
      <c r="AQ142" s="4">
        <v>1.0864</v>
      </c>
      <c r="AR142" s="4">
        <v>0.12759999999999999</v>
      </c>
      <c r="AS142" s="4">
        <v>0.67400000000000004</v>
      </c>
      <c r="AT142" s="4">
        <v>2.5700000000000001E-2</v>
      </c>
      <c r="AU142" s="14">
        <v>0.8881</v>
      </c>
      <c r="AV142" s="14">
        <v>1.3025</v>
      </c>
      <c r="AW142" s="14">
        <v>5.7999999999999996E-3</v>
      </c>
      <c r="AX142" s="14">
        <v>0.6018</v>
      </c>
      <c r="AY142" s="14">
        <v>1.15E-2</v>
      </c>
      <c r="AZ142" s="4">
        <v>0.77300000000000002</v>
      </c>
      <c r="BA142" s="4">
        <v>0.99519999999999997</v>
      </c>
      <c r="BB142" s="4">
        <v>0.1716</v>
      </c>
      <c r="BC142" s="4">
        <v>0.70350000000000001</v>
      </c>
      <c r="BD142" s="4">
        <v>7.1400000000000005E-2</v>
      </c>
      <c r="BE142" s="5">
        <v>0.77529999999999999</v>
      </c>
      <c r="BF142" s="5">
        <v>1.0038</v>
      </c>
      <c r="BG142" s="5">
        <v>0.18459999999999999</v>
      </c>
      <c r="BH142" s="5">
        <v>0.68889999999999996</v>
      </c>
      <c r="BI142" s="5">
        <v>5.0099999999999999E-2</v>
      </c>
      <c r="BJ142" s="4">
        <v>0.7863</v>
      </c>
      <c r="BK142" s="4">
        <v>1.0351999999999999</v>
      </c>
      <c r="BL142" s="4">
        <v>0.16639999999999999</v>
      </c>
      <c r="BM142" s="4">
        <v>0.67300000000000004</v>
      </c>
      <c r="BN142" s="4">
        <v>3.5099999999999999E-2</v>
      </c>
      <c r="BO142" s="5">
        <v>0.80459999999999998</v>
      </c>
      <c r="BP142" s="5">
        <v>1.0861000000000001</v>
      </c>
      <c r="BQ142" s="5">
        <v>0.121</v>
      </c>
      <c r="BR142" s="5">
        <v>0.67320000000000002</v>
      </c>
      <c r="BS142" s="5">
        <v>1.9599999999999999E-2</v>
      </c>
      <c r="BT142" s="4">
        <v>0.88729999999999998</v>
      </c>
      <c r="BU142" s="4">
        <v>1.3005</v>
      </c>
      <c r="BV142" s="4">
        <v>5.5999999999999999E-3</v>
      </c>
      <c r="BW142" s="4">
        <v>0.60229999999999995</v>
      </c>
      <c r="BX142" s="4">
        <v>1.03E-2</v>
      </c>
      <c r="BY142" s="5">
        <v>0.76990000000000003</v>
      </c>
      <c r="BZ142" s="5">
        <v>0.98419999999999996</v>
      </c>
      <c r="CA142" s="5">
        <v>0.17929999999999999</v>
      </c>
      <c r="CB142" s="5">
        <v>0.70389999999999997</v>
      </c>
      <c r="CC142" s="5">
        <v>5.6099999999999997E-2</v>
      </c>
      <c r="CD142" s="4">
        <v>0.77659999999999996</v>
      </c>
      <c r="CE142" s="4">
        <v>1.0072000000000001</v>
      </c>
      <c r="CF142" s="4">
        <v>0.185</v>
      </c>
      <c r="CG142" s="4">
        <v>0.68679999999999997</v>
      </c>
      <c r="CH142" s="4">
        <v>0.04</v>
      </c>
      <c r="CI142" s="5">
        <v>0.78390000000000004</v>
      </c>
      <c r="CJ142" s="5">
        <v>1.0289999999999999</v>
      </c>
      <c r="CK142" s="5">
        <v>0.16930000000000001</v>
      </c>
      <c r="CL142" s="5">
        <v>0.67710000000000004</v>
      </c>
      <c r="CM142" s="5">
        <v>3.0700000000000002E-2</v>
      </c>
      <c r="CN142" s="4">
        <v>0.80720000000000003</v>
      </c>
      <c r="CO142" s="4">
        <v>1.0924</v>
      </c>
      <c r="CP142" s="4">
        <v>0.1227</v>
      </c>
      <c r="CQ142" s="4">
        <v>0.67630000000000001</v>
      </c>
      <c r="CR142" s="4">
        <v>1.67E-2</v>
      </c>
      <c r="CS142" s="5">
        <v>0.88639999999999997</v>
      </c>
      <c r="CT142" s="5">
        <v>1.2974000000000001</v>
      </c>
      <c r="CU142" s="5">
        <v>1.0800000000000001E-2</v>
      </c>
      <c r="CV142" s="5">
        <v>0.60250000000000004</v>
      </c>
      <c r="CW142" s="5">
        <v>6.1000000000000004E-3</v>
      </c>
      <c r="CX142" s="4">
        <v>0.77380000000000004</v>
      </c>
      <c r="CY142" s="4">
        <v>0.997</v>
      </c>
      <c r="CZ142" s="4">
        <v>0.17680000000000001</v>
      </c>
      <c r="DA142" s="4">
        <v>0.70320000000000005</v>
      </c>
      <c r="DB142" s="4">
        <v>7.85E-2</v>
      </c>
      <c r="DC142" s="5">
        <v>0.77539999999999998</v>
      </c>
      <c r="DD142" s="5">
        <v>1.0037</v>
      </c>
      <c r="DE142" s="5">
        <v>0.18129999999999999</v>
      </c>
      <c r="DF142" s="5">
        <v>0.68930000000000002</v>
      </c>
      <c r="DG142" s="5">
        <v>4.65E-2</v>
      </c>
      <c r="DH142" s="4">
        <v>0.78500000000000003</v>
      </c>
      <c r="DI142" s="4">
        <v>1.0324</v>
      </c>
      <c r="DJ142" s="4">
        <v>0.16950000000000001</v>
      </c>
      <c r="DK142" s="4">
        <v>0.67810000000000004</v>
      </c>
      <c r="DL142" s="4">
        <v>2.81E-2</v>
      </c>
      <c r="DM142" s="5">
        <v>0.80549999999999999</v>
      </c>
      <c r="DN142" s="5">
        <v>1.0883</v>
      </c>
      <c r="DO142" s="5">
        <v>0.1245</v>
      </c>
      <c r="DP142" s="5">
        <v>0.67430000000000001</v>
      </c>
      <c r="DQ142" s="5">
        <v>1.7600000000000001E-2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0.80200833333333332</v>
      </c>
      <c r="EW142" s="4">
        <f t="shared" si="37"/>
        <v>1.0749083333333334</v>
      </c>
      <c r="EX142" s="4">
        <f t="shared" si="38"/>
        <v>0.13726250000000001</v>
      </c>
      <c r="EY142" s="4">
        <f t="shared" si="39"/>
        <v>0.67184583333333325</v>
      </c>
      <c r="EZ142" s="4">
        <f t="shared" si="40"/>
        <v>3.9491666666666668E-2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k=20, r=0.1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k=20, r=0.1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k=10, r=0.1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r=0.1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k=20, r=0.9</v>
      </c>
    </row>
    <row r="143" spans="1:16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0.68479999999999996</v>
      </c>
      <c r="H143" s="5">
        <v>0.80210000000000004</v>
      </c>
      <c r="I143" s="5">
        <v>0.29870000000000002</v>
      </c>
      <c r="J143" s="5">
        <v>0.92759999999999998</v>
      </c>
      <c r="K143" s="5">
        <v>5.16E-2</v>
      </c>
      <c r="L143" s="4">
        <v>0.69730000000000003</v>
      </c>
      <c r="M143" s="4">
        <v>0.83209999999999995</v>
      </c>
      <c r="N143" s="4">
        <v>0.28120000000000001</v>
      </c>
      <c r="O143" s="4">
        <v>0.90229999999999999</v>
      </c>
      <c r="P143" s="4">
        <v>3.09E-2</v>
      </c>
      <c r="Q143" s="5">
        <v>0.72640000000000005</v>
      </c>
      <c r="R143" s="5">
        <v>0.8972</v>
      </c>
      <c r="S143" s="5">
        <v>0.23669999999999999</v>
      </c>
      <c r="T143" s="5">
        <v>0.84930000000000005</v>
      </c>
      <c r="U143" s="5">
        <v>2.07E-2</v>
      </c>
      <c r="V143" s="4">
        <v>0.80959999999999999</v>
      </c>
      <c r="W143" s="4">
        <v>1.1092</v>
      </c>
      <c r="X143" s="4">
        <v>0.1744</v>
      </c>
      <c r="Y143" s="4">
        <v>0.59589999999999999</v>
      </c>
      <c r="Z143" s="4">
        <v>8.8999999999999999E-3</v>
      </c>
      <c r="AA143" s="14">
        <v>0.67420000000000002</v>
      </c>
      <c r="AB143" s="14">
        <v>0.77990000000000004</v>
      </c>
      <c r="AC143" s="14">
        <v>0.3256</v>
      </c>
      <c r="AD143" s="14">
        <v>0.94130000000000003</v>
      </c>
      <c r="AE143" s="14">
        <v>5.45E-2</v>
      </c>
      <c r="AF143" s="4">
        <v>0.68440000000000001</v>
      </c>
      <c r="AG143" s="4">
        <v>0.80210000000000004</v>
      </c>
      <c r="AH143" s="4">
        <v>0.30480000000000002</v>
      </c>
      <c r="AI143" s="4">
        <v>0.92710000000000004</v>
      </c>
      <c r="AJ143" s="4">
        <v>4.0300000000000002E-2</v>
      </c>
      <c r="AK143" s="14">
        <v>0.69750000000000001</v>
      </c>
      <c r="AL143" s="14">
        <v>0.83289999999999997</v>
      </c>
      <c r="AM143" s="14">
        <v>0.2787</v>
      </c>
      <c r="AN143" s="14">
        <v>0.90280000000000005</v>
      </c>
      <c r="AO143" s="14">
        <v>2.9399999999999999E-2</v>
      </c>
      <c r="AP143" s="4">
        <v>0.72529999999999994</v>
      </c>
      <c r="AQ143" s="4">
        <v>0.89690000000000003</v>
      </c>
      <c r="AR143" s="4">
        <v>0.2412</v>
      </c>
      <c r="AS143" s="4">
        <v>0.84819999999999995</v>
      </c>
      <c r="AT143" s="4">
        <v>1.9300000000000001E-2</v>
      </c>
      <c r="AU143" s="14">
        <v>0.81040000000000001</v>
      </c>
      <c r="AV143" s="14">
        <v>1.1108</v>
      </c>
      <c r="AW143" s="14">
        <v>0.17269999999999999</v>
      </c>
      <c r="AX143" s="14">
        <v>0.59389999999999998</v>
      </c>
      <c r="AY143" s="14">
        <v>6.4000000000000003E-3</v>
      </c>
      <c r="AZ143" s="4">
        <v>0.67669999999999997</v>
      </c>
      <c r="BA143" s="4">
        <v>0.78600000000000003</v>
      </c>
      <c r="BB143" s="4">
        <v>0.30599999999999999</v>
      </c>
      <c r="BC143" s="4">
        <v>0.94089999999999996</v>
      </c>
      <c r="BD143" s="4">
        <v>5.6500000000000002E-2</v>
      </c>
      <c r="BE143" s="5">
        <v>0.68359999999999999</v>
      </c>
      <c r="BF143" s="5">
        <v>0.80159999999999998</v>
      </c>
      <c r="BG143" s="5">
        <v>0.29870000000000002</v>
      </c>
      <c r="BH143" s="5">
        <v>0.92800000000000005</v>
      </c>
      <c r="BI143" s="5">
        <v>3.8699999999999998E-2</v>
      </c>
      <c r="BJ143" s="4">
        <v>0.69799999999999995</v>
      </c>
      <c r="BK143" s="4">
        <v>0.83379999999999999</v>
      </c>
      <c r="BL143" s="4">
        <v>0.27779999999999999</v>
      </c>
      <c r="BM143" s="4">
        <v>0.90329999999999999</v>
      </c>
      <c r="BN143" s="4">
        <v>2.4299999999999999E-2</v>
      </c>
      <c r="BO143" s="5">
        <v>0.72650000000000003</v>
      </c>
      <c r="BP143" s="5">
        <v>0.90069999999999995</v>
      </c>
      <c r="BQ143" s="5">
        <v>0.24429999999999999</v>
      </c>
      <c r="BR143" s="5">
        <v>0.84809999999999997</v>
      </c>
      <c r="BS143" s="5">
        <v>1.5800000000000002E-2</v>
      </c>
      <c r="BT143" s="4">
        <v>0.80879999999999996</v>
      </c>
      <c r="BU143" s="4">
        <v>1.1073</v>
      </c>
      <c r="BV143" s="4">
        <v>0.18049999999999999</v>
      </c>
      <c r="BW143" s="4">
        <v>0.59330000000000005</v>
      </c>
      <c r="BX143" s="4">
        <v>6.4999999999999997E-3</v>
      </c>
      <c r="BY143" s="5">
        <v>0.67330000000000001</v>
      </c>
      <c r="BZ143" s="5">
        <v>0.77829999999999999</v>
      </c>
      <c r="CA143" s="5">
        <v>0.32390000000000002</v>
      </c>
      <c r="CB143" s="5">
        <v>0.94140000000000001</v>
      </c>
      <c r="CC143" s="5">
        <v>4.1799999999999997E-2</v>
      </c>
      <c r="CD143" s="4">
        <v>0.68410000000000004</v>
      </c>
      <c r="CE143" s="4">
        <v>0.80200000000000005</v>
      </c>
      <c r="CF143" s="4">
        <v>0.30209999999999998</v>
      </c>
      <c r="CG143" s="4">
        <v>0.9274</v>
      </c>
      <c r="CH143" s="4">
        <v>3.09E-2</v>
      </c>
      <c r="CI143" s="5">
        <v>0.69820000000000004</v>
      </c>
      <c r="CJ143" s="5">
        <v>0.83440000000000003</v>
      </c>
      <c r="CK143" s="5">
        <v>0.27700000000000002</v>
      </c>
      <c r="CL143" s="5">
        <v>0.90349999999999997</v>
      </c>
      <c r="CM143" s="5">
        <v>2.35E-2</v>
      </c>
      <c r="CN143" s="4">
        <v>0.72660000000000002</v>
      </c>
      <c r="CO143" s="4">
        <v>0.90039999999999998</v>
      </c>
      <c r="CP143" s="4">
        <v>0.24310000000000001</v>
      </c>
      <c r="CQ143" s="4">
        <v>0.84850000000000003</v>
      </c>
      <c r="CR143" s="4">
        <v>1.21E-2</v>
      </c>
      <c r="CS143" s="5">
        <v>0.80900000000000005</v>
      </c>
      <c r="CT143" s="5">
        <v>1.1063000000000001</v>
      </c>
      <c r="CU143" s="5">
        <v>0.17460000000000001</v>
      </c>
      <c r="CV143" s="5">
        <v>0.59199999999999997</v>
      </c>
      <c r="CW143" s="5">
        <v>3.7000000000000002E-3</v>
      </c>
      <c r="CX143" s="4">
        <v>0.67659999999999998</v>
      </c>
      <c r="CY143" s="4">
        <v>0.78490000000000004</v>
      </c>
      <c r="CZ143" s="4">
        <v>0.31540000000000001</v>
      </c>
      <c r="DA143" s="4">
        <v>0.94040000000000001</v>
      </c>
      <c r="DB143" s="4">
        <v>5.9200000000000003E-2</v>
      </c>
      <c r="DC143" s="5">
        <v>0.68340000000000001</v>
      </c>
      <c r="DD143" s="5">
        <v>0.8004</v>
      </c>
      <c r="DE143" s="5">
        <v>0.30170000000000002</v>
      </c>
      <c r="DF143" s="5">
        <v>0.92720000000000002</v>
      </c>
      <c r="DG143" s="5">
        <v>3.5799999999999998E-2</v>
      </c>
      <c r="DH143" s="4">
        <v>0.69769999999999999</v>
      </c>
      <c r="DI143" s="4">
        <v>0.83309999999999995</v>
      </c>
      <c r="DJ143" s="4">
        <v>0.2797</v>
      </c>
      <c r="DK143" s="4">
        <v>0.90269999999999995</v>
      </c>
      <c r="DL143" s="4">
        <v>2.0899999999999998E-2</v>
      </c>
      <c r="DM143" s="5">
        <v>0.72609999999999997</v>
      </c>
      <c r="DN143" s="5">
        <v>0.89939999999999998</v>
      </c>
      <c r="DO143" s="5">
        <v>0.24110000000000001</v>
      </c>
      <c r="DP143" s="5">
        <v>0.84919999999999995</v>
      </c>
      <c r="DQ143" s="5">
        <v>1.29E-2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0.71470833333333328</v>
      </c>
      <c r="EW143" s="4">
        <f t="shared" si="37"/>
        <v>0.87535000000000007</v>
      </c>
      <c r="EX143" s="4">
        <f t="shared" si="38"/>
        <v>0.26600416666666671</v>
      </c>
      <c r="EY143" s="4">
        <f t="shared" si="39"/>
        <v>0.85314166666666658</v>
      </c>
      <c r="EZ143" s="4">
        <f t="shared" si="40"/>
        <v>2.9583333333333333E-2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k=20, r=0.1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r=0.1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k=10, r=0.1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k=20, r=0.1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k=20, r=0.9</v>
      </c>
    </row>
    <row r="144" spans="1:16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0.68340000000000001</v>
      </c>
      <c r="H144" s="5">
        <v>0.79890000000000005</v>
      </c>
      <c r="I144" s="5">
        <v>0.30570000000000003</v>
      </c>
      <c r="J144" s="5">
        <v>0.92720000000000002</v>
      </c>
      <c r="K144" s="5">
        <v>3.1899999999999998E-2</v>
      </c>
      <c r="L144" s="4">
        <v>0.69599999999999995</v>
      </c>
      <c r="M144" s="4">
        <v>0.82850000000000001</v>
      </c>
      <c r="N144" s="4">
        <v>0.28520000000000001</v>
      </c>
      <c r="O144" s="4">
        <v>0.90200000000000002</v>
      </c>
      <c r="P144" s="4">
        <v>2.1000000000000001E-2</v>
      </c>
      <c r="Q144" s="5">
        <v>0.72489999999999999</v>
      </c>
      <c r="R144" s="5">
        <v>0.89370000000000005</v>
      </c>
      <c r="S144" s="5">
        <v>0.2402</v>
      </c>
      <c r="T144" s="5">
        <v>0.84909999999999997</v>
      </c>
      <c r="U144" s="5">
        <v>1.52E-2</v>
      </c>
      <c r="V144" s="4">
        <v>0.81169999999999998</v>
      </c>
      <c r="W144" s="4">
        <v>1.1155999999999999</v>
      </c>
      <c r="X144" s="4">
        <v>0.1585</v>
      </c>
      <c r="Y144" s="4">
        <v>0.62880000000000003</v>
      </c>
      <c r="Z144" s="4">
        <v>6.1000000000000004E-3</v>
      </c>
      <c r="AA144" s="14">
        <v>0.67320000000000002</v>
      </c>
      <c r="AB144" s="14">
        <v>0.77810000000000001</v>
      </c>
      <c r="AC144" s="14">
        <v>0.32729999999999998</v>
      </c>
      <c r="AD144" s="14">
        <v>0.94130000000000003</v>
      </c>
      <c r="AE144" s="14">
        <v>3.5099999999999999E-2</v>
      </c>
      <c r="AF144" s="4">
        <v>0.68330000000000002</v>
      </c>
      <c r="AG144" s="4">
        <v>0.79990000000000006</v>
      </c>
      <c r="AH144" s="4">
        <v>0.30730000000000002</v>
      </c>
      <c r="AI144" s="4">
        <v>0.92689999999999995</v>
      </c>
      <c r="AJ144" s="4">
        <v>2.7400000000000001E-2</v>
      </c>
      <c r="AK144" s="14">
        <v>0.69599999999999995</v>
      </c>
      <c r="AL144" s="14">
        <v>0.82920000000000005</v>
      </c>
      <c r="AM144" s="14">
        <v>0.28189999999999998</v>
      </c>
      <c r="AN144" s="14">
        <v>0.90239999999999998</v>
      </c>
      <c r="AO144" s="14">
        <v>1.72E-2</v>
      </c>
      <c r="AP144" s="4">
        <v>0.72430000000000005</v>
      </c>
      <c r="AQ144" s="4">
        <v>0.89449999999999996</v>
      </c>
      <c r="AR144" s="4">
        <v>0.2437</v>
      </c>
      <c r="AS144" s="4">
        <v>0.84760000000000002</v>
      </c>
      <c r="AT144" s="4">
        <v>1.2699999999999999E-2</v>
      </c>
      <c r="AU144" s="14">
        <v>0.81189999999999996</v>
      </c>
      <c r="AV144" s="14">
        <v>1.1173</v>
      </c>
      <c r="AW144" s="14">
        <v>0.1595</v>
      </c>
      <c r="AX144" s="14">
        <v>0.62809999999999999</v>
      </c>
      <c r="AY144" s="14">
        <v>6.7000000000000002E-3</v>
      </c>
      <c r="AZ144" s="4">
        <v>0.67559999999999998</v>
      </c>
      <c r="BA144" s="4">
        <v>0.78300000000000003</v>
      </c>
      <c r="BB144" s="4">
        <v>0.31190000000000001</v>
      </c>
      <c r="BC144" s="4">
        <v>0.94079999999999997</v>
      </c>
      <c r="BD144" s="4">
        <v>3.3500000000000002E-2</v>
      </c>
      <c r="BE144" s="5">
        <v>0.68230000000000002</v>
      </c>
      <c r="BF144" s="5">
        <v>0.79810000000000003</v>
      </c>
      <c r="BG144" s="5">
        <v>0.30370000000000003</v>
      </c>
      <c r="BH144" s="5">
        <v>0.92769999999999997</v>
      </c>
      <c r="BI144" s="5">
        <v>2.3099999999999999E-2</v>
      </c>
      <c r="BJ144" s="4">
        <v>0.6966</v>
      </c>
      <c r="BK144" s="4">
        <v>0.8306</v>
      </c>
      <c r="BL144" s="4">
        <v>0.28239999999999998</v>
      </c>
      <c r="BM144" s="4">
        <v>0.90280000000000005</v>
      </c>
      <c r="BN144" s="4">
        <v>1.5299999999999999E-2</v>
      </c>
      <c r="BO144" s="5">
        <v>0.72519999999999996</v>
      </c>
      <c r="BP144" s="5">
        <v>0.89749999999999996</v>
      </c>
      <c r="BQ144" s="5">
        <v>0.2462</v>
      </c>
      <c r="BR144" s="5">
        <v>0.84760000000000002</v>
      </c>
      <c r="BS144" s="5">
        <v>1.15E-2</v>
      </c>
      <c r="BT144" s="4">
        <v>0.81110000000000004</v>
      </c>
      <c r="BU144" s="4">
        <v>1.1155999999999999</v>
      </c>
      <c r="BV144" s="4">
        <v>0.16500000000000001</v>
      </c>
      <c r="BW144" s="4">
        <v>0.62639999999999996</v>
      </c>
      <c r="BX144" s="4">
        <v>6.1999999999999998E-3</v>
      </c>
      <c r="BY144" s="5">
        <v>0.67200000000000004</v>
      </c>
      <c r="BZ144" s="5">
        <v>0.77549999999999997</v>
      </c>
      <c r="CA144" s="5">
        <v>0.33210000000000001</v>
      </c>
      <c r="CB144" s="5">
        <v>0.94140000000000001</v>
      </c>
      <c r="CC144" s="5">
        <v>2.2800000000000001E-2</v>
      </c>
      <c r="CD144" s="4">
        <v>0.68289999999999995</v>
      </c>
      <c r="CE144" s="4">
        <v>0.79920000000000002</v>
      </c>
      <c r="CF144" s="4">
        <v>0.30570000000000003</v>
      </c>
      <c r="CG144" s="4">
        <v>0.92710000000000004</v>
      </c>
      <c r="CH144" s="4">
        <v>1.7399999999999999E-2</v>
      </c>
      <c r="CI144" s="5">
        <v>0.69679999999999997</v>
      </c>
      <c r="CJ144" s="5">
        <v>0.83109999999999995</v>
      </c>
      <c r="CK144" s="5">
        <v>0.28110000000000002</v>
      </c>
      <c r="CL144" s="5">
        <v>0.90300000000000002</v>
      </c>
      <c r="CM144" s="5">
        <v>1.4999999999999999E-2</v>
      </c>
      <c r="CN144" s="4">
        <v>0.72570000000000001</v>
      </c>
      <c r="CO144" s="4">
        <v>0.89849999999999997</v>
      </c>
      <c r="CP144" s="4">
        <v>0.24579999999999999</v>
      </c>
      <c r="CQ144" s="4">
        <v>0.84809999999999997</v>
      </c>
      <c r="CR144" s="4">
        <v>8.3000000000000001E-3</v>
      </c>
      <c r="CS144" s="5">
        <v>0.81100000000000005</v>
      </c>
      <c r="CT144" s="5">
        <v>1.1148</v>
      </c>
      <c r="CU144" s="5">
        <v>0.16170000000000001</v>
      </c>
      <c r="CV144" s="5">
        <v>0.62629999999999997</v>
      </c>
      <c r="CW144" s="5">
        <v>3.3E-3</v>
      </c>
      <c r="CX144" s="4">
        <v>0.67520000000000002</v>
      </c>
      <c r="CY144" s="4">
        <v>0.78159999999999996</v>
      </c>
      <c r="CZ144" s="4">
        <v>0.3221</v>
      </c>
      <c r="DA144" s="4">
        <v>0.94040000000000001</v>
      </c>
      <c r="DB144" s="4">
        <v>3.2099999999999997E-2</v>
      </c>
      <c r="DC144" s="5">
        <v>0.68189999999999995</v>
      </c>
      <c r="DD144" s="5">
        <v>0.79690000000000005</v>
      </c>
      <c r="DE144" s="5">
        <v>0.30659999999999998</v>
      </c>
      <c r="DF144" s="5">
        <v>0.92689999999999995</v>
      </c>
      <c r="DG144" s="5">
        <v>1.9099999999999999E-2</v>
      </c>
      <c r="DH144" s="4">
        <v>0.69630000000000003</v>
      </c>
      <c r="DI144" s="4">
        <v>0.82950000000000002</v>
      </c>
      <c r="DJ144" s="4">
        <v>0.28489999999999999</v>
      </c>
      <c r="DK144" s="4">
        <v>0.90229999999999999</v>
      </c>
      <c r="DL144" s="4">
        <v>1.2800000000000001E-2</v>
      </c>
      <c r="DM144" s="5">
        <v>0.72509999999999997</v>
      </c>
      <c r="DN144" s="5">
        <v>0.89700000000000002</v>
      </c>
      <c r="DO144" s="5">
        <v>0.24429999999999999</v>
      </c>
      <c r="DP144" s="5">
        <v>0.84860000000000002</v>
      </c>
      <c r="DQ144" s="5">
        <v>8.6999999999999994E-3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0.69599999999999995</v>
      </c>
      <c r="EH144" s="5">
        <v>0.82909999999999995</v>
      </c>
      <c r="EI144" s="5">
        <v>0.28339999999999999</v>
      </c>
      <c r="EJ144" s="5">
        <v>0.90249999999999997</v>
      </c>
      <c r="EK144" s="5">
        <v>1.4999999999999999E-2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0.71328800000000014</v>
      </c>
      <c r="EW144" s="4">
        <f t="shared" si="37"/>
        <v>0.87235599999999991</v>
      </c>
      <c r="EX144" s="4">
        <f t="shared" si="38"/>
        <v>0.26762800000000003</v>
      </c>
      <c r="EY144" s="4">
        <f t="shared" si="39"/>
        <v>0.86027199999999993</v>
      </c>
      <c r="EZ144" s="4">
        <f t="shared" si="40"/>
        <v>1.822E-2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k=20, r=0.1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r=0.1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k=20, r=0.1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k=5, r=0.1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k=20, r=0.9</v>
      </c>
    </row>
    <row r="145" spans="1:16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0.68640000000000001</v>
      </c>
      <c r="H145" s="5">
        <v>0.80649999999999999</v>
      </c>
      <c r="I145" s="5">
        <v>0.29880000000000001</v>
      </c>
      <c r="J145" s="5">
        <v>0.92759999999999998</v>
      </c>
      <c r="K145" s="5">
        <v>4.2099999999999999E-2</v>
      </c>
      <c r="L145" s="4">
        <v>0.70009999999999994</v>
      </c>
      <c r="M145" s="4">
        <v>0.83860000000000001</v>
      </c>
      <c r="N145" s="4">
        <v>0.2752</v>
      </c>
      <c r="O145" s="4">
        <v>0.90239999999999998</v>
      </c>
      <c r="P145" s="4">
        <v>2.81E-2</v>
      </c>
      <c r="Q145" s="5">
        <v>0.73119999999999996</v>
      </c>
      <c r="R145" s="5">
        <v>0.90990000000000004</v>
      </c>
      <c r="S145" s="5">
        <v>0.22700000000000001</v>
      </c>
      <c r="T145" s="5">
        <v>0.84989999999999999</v>
      </c>
      <c r="U145" s="5">
        <v>1.83E-2</v>
      </c>
      <c r="V145" s="4">
        <v>0.82110000000000005</v>
      </c>
      <c r="W145" s="4">
        <v>1.1400999999999999</v>
      </c>
      <c r="X145" s="4">
        <v>0.1512</v>
      </c>
      <c r="Y145" s="4">
        <v>0.62870000000000004</v>
      </c>
      <c r="Z145" s="4">
        <v>1.0500000000000001E-2</v>
      </c>
      <c r="AA145" s="14">
        <v>0.67520000000000002</v>
      </c>
      <c r="AB145" s="14">
        <v>0.78280000000000005</v>
      </c>
      <c r="AC145" s="14">
        <v>0.32400000000000001</v>
      </c>
      <c r="AD145" s="14">
        <v>0.94159999999999999</v>
      </c>
      <c r="AE145" s="14">
        <v>4.7300000000000002E-2</v>
      </c>
      <c r="AF145" s="4">
        <v>0.68589999999999995</v>
      </c>
      <c r="AG145" s="4">
        <v>0.80649999999999999</v>
      </c>
      <c r="AH145" s="4">
        <v>0.30209999999999998</v>
      </c>
      <c r="AI145" s="4">
        <v>0.92720000000000002</v>
      </c>
      <c r="AJ145" s="4">
        <v>3.8100000000000002E-2</v>
      </c>
      <c r="AK145" s="14">
        <v>0.7</v>
      </c>
      <c r="AL145" s="14">
        <v>0.83889999999999998</v>
      </c>
      <c r="AM145" s="14">
        <v>0.27300000000000002</v>
      </c>
      <c r="AN145" s="14">
        <v>0.90280000000000005</v>
      </c>
      <c r="AO145" s="14">
        <v>2.6599999999999999E-2</v>
      </c>
      <c r="AP145" s="4">
        <v>0.73050000000000004</v>
      </c>
      <c r="AQ145" s="4">
        <v>0.90969999999999995</v>
      </c>
      <c r="AR145" s="4">
        <v>0.2329</v>
      </c>
      <c r="AS145" s="4">
        <v>0.84870000000000001</v>
      </c>
      <c r="AT145" s="4">
        <v>1.5900000000000001E-2</v>
      </c>
      <c r="AU145" s="14">
        <v>0.82130000000000003</v>
      </c>
      <c r="AV145" s="14">
        <v>1.1416999999999999</v>
      </c>
      <c r="AW145" s="14">
        <v>0.15160000000000001</v>
      </c>
      <c r="AX145" s="14">
        <v>0.62690000000000001</v>
      </c>
      <c r="AY145" s="14">
        <v>9.1999999999999998E-3</v>
      </c>
      <c r="AZ145" s="4">
        <v>0.67779999999999996</v>
      </c>
      <c r="BA145" s="4">
        <v>0.78920000000000001</v>
      </c>
      <c r="BB145" s="4">
        <v>0.30709999999999998</v>
      </c>
      <c r="BC145" s="4">
        <v>0.94099999999999995</v>
      </c>
      <c r="BD145" s="4">
        <v>4.65E-2</v>
      </c>
      <c r="BE145" s="5">
        <v>0.68520000000000003</v>
      </c>
      <c r="BF145" s="5">
        <v>0.80559999999999998</v>
      </c>
      <c r="BG145" s="5">
        <v>0.29730000000000001</v>
      </c>
      <c r="BH145" s="5">
        <v>0.92810000000000004</v>
      </c>
      <c r="BI145" s="5">
        <v>3.3700000000000001E-2</v>
      </c>
      <c r="BJ145" s="4">
        <v>0.7006</v>
      </c>
      <c r="BK145" s="4">
        <v>0.84050000000000002</v>
      </c>
      <c r="BL145" s="4">
        <v>0.27239999999999998</v>
      </c>
      <c r="BM145" s="4">
        <v>0.90339999999999998</v>
      </c>
      <c r="BN145" s="4">
        <v>2.1700000000000001E-2</v>
      </c>
      <c r="BO145" s="5">
        <v>0.73160000000000003</v>
      </c>
      <c r="BP145" s="5">
        <v>0.91369999999999996</v>
      </c>
      <c r="BQ145" s="5">
        <v>0.2346</v>
      </c>
      <c r="BR145" s="5">
        <v>0.84870000000000001</v>
      </c>
      <c r="BS145" s="5">
        <v>1.61E-2</v>
      </c>
      <c r="BT145" s="4">
        <v>0.82020000000000004</v>
      </c>
      <c r="BU145" s="4">
        <v>1.1393</v>
      </c>
      <c r="BV145" s="4">
        <v>0.15659999999999999</v>
      </c>
      <c r="BW145" s="4">
        <v>0.62629999999999997</v>
      </c>
      <c r="BX145" s="4">
        <v>7.4000000000000003E-3</v>
      </c>
      <c r="BY145" s="5">
        <v>0.67430000000000001</v>
      </c>
      <c r="BZ145" s="5">
        <v>0.78100000000000003</v>
      </c>
      <c r="CA145" s="5">
        <v>0.32400000000000001</v>
      </c>
      <c r="CB145" s="5">
        <v>0.94159999999999999</v>
      </c>
      <c r="CC145" s="5">
        <v>3.5200000000000002E-2</v>
      </c>
      <c r="CD145" s="4">
        <v>0.68559999999999999</v>
      </c>
      <c r="CE145" s="4">
        <v>0.80610000000000004</v>
      </c>
      <c r="CF145" s="4">
        <v>0.30030000000000001</v>
      </c>
      <c r="CG145" s="4">
        <v>0.9274</v>
      </c>
      <c r="CH145" s="4">
        <v>2.64E-2</v>
      </c>
      <c r="CI145" s="5">
        <v>0.70089999999999997</v>
      </c>
      <c r="CJ145" s="5">
        <v>0.84109999999999996</v>
      </c>
      <c r="CK145" s="5">
        <v>0.2712</v>
      </c>
      <c r="CL145" s="5">
        <v>0.90359999999999996</v>
      </c>
      <c r="CM145" s="5">
        <v>2.1700000000000001E-2</v>
      </c>
      <c r="CN145" s="4">
        <v>0.73199999999999998</v>
      </c>
      <c r="CO145" s="4">
        <v>0.91420000000000001</v>
      </c>
      <c r="CP145" s="4">
        <v>0.2341</v>
      </c>
      <c r="CQ145" s="4">
        <v>0.84909999999999997</v>
      </c>
      <c r="CR145" s="4">
        <v>1.17E-2</v>
      </c>
      <c r="CS145" s="5">
        <v>0.82030000000000003</v>
      </c>
      <c r="CT145" s="5">
        <v>1.1387</v>
      </c>
      <c r="CU145" s="5">
        <v>0.15409999999999999</v>
      </c>
      <c r="CV145" s="5">
        <v>0.62549999999999994</v>
      </c>
      <c r="CW145" s="5">
        <v>4.4999999999999997E-3</v>
      </c>
      <c r="CX145" s="4">
        <v>0.67769999999999997</v>
      </c>
      <c r="CY145" s="4">
        <v>0.78759999999999997</v>
      </c>
      <c r="CZ145" s="4">
        <v>0.31580000000000003</v>
      </c>
      <c r="DA145" s="4">
        <v>0.9405</v>
      </c>
      <c r="DB145" s="4">
        <v>4.8500000000000001E-2</v>
      </c>
      <c r="DC145" s="5">
        <v>0.68489999999999995</v>
      </c>
      <c r="DD145" s="5">
        <v>0.8044</v>
      </c>
      <c r="DE145" s="5">
        <v>0.29949999999999999</v>
      </c>
      <c r="DF145" s="5">
        <v>0.92730000000000001</v>
      </c>
      <c r="DG145" s="5">
        <v>2.8500000000000001E-2</v>
      </c>
      <c r="DH145" s="4">
        <v>0.70030000000000003</v>
      </c>
      <c r="DI145" s="4">
        <v>0.8397</v>
      </c>
      <c r="DJ145" s="4">
        <v>0.2757</v>
      </c>
      <c r="DK145" s="4">
        <v>0.90290000000000004</v>
      </c>
      <c r="DL145" s="4">
        <v>1.9099999999999999E-2</v>
      </c>
      <c r="DM145" s="5">
        <v>0.73140000000000005</v>
      </c>
      <c r="DN145" s="5">
        <v>0.91249999999999998</v>
      </c>
      <c r="DO145" s="5">
        <v>0.23250000000000001</v>
      </c>
      <c r="DP145" s="5">
        <v>0.84970000000000001</v>
      </c>
      <c r="DQ145" s="5">
        <v>1.2500000000000001E-2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0.70020000000000004</v>
      </c>
      <c r="EH145" s="5">
        <v>0.83930000000000005</v>
      </c>
      <c r="EI145" s="5">
        <v>0.27439999999999998</v>
      </c>
      <c r="EJ145" s="5">
        <v>0.90310000000000001</v>
      </c>
      <c r="EK145" s="5">
        <v>2.24E-2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0.71799999999999997</v>
      </c>
      <c r="EW145" s="4">
        <f t="shared" si="37"/>
        <v>0.88427600000000028</v>
      </c>
      <c r="EX145" s="4">
        <f t="shared" si="38"/>
        <v>0.259552</v>
      </c>
      <c r="EY145" s="4">
        <f t="shared" si="39"/>
        <v>0.86061199999999982</v>
      </c>
      <c r="EZ145" s="4">
        <f t="shared" si="40"/>
        <v>2.5783999999999994E-2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k=20, r=0.1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r=0.1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k=10, r=0.1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k=10, r=0.1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k=20, r=0.9</v>
      </c>
    </row>
    <row r="146" spans="1:16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0.70269999999999999</v>
      </c>
      <c r="H146" s="5">
        <v>0.85209999999999997</v>
      </c>
      <c r="I146" s="5">
        <v>0.33500000000000002</v>
      </c>
      <c r="J146" s="5">
        <v>0.88629999999999998</v>
      </c>
      <c r="K146" s="5">
        <v>3.5200000000000002E-2</v>
      </c>
      <c r="L146" s="4">
        <v>0.71689999999999998</v>
      </c>
      <c r="M146" s="4">
        <v>0.88519999999999999</v>
      </c>
      <c r="N146" s="4">
        <v>0.32119999999999999</v>
      </c>
      <c r="O146" s="4">
        <v>0.84940000000000004</v>
      </c>
      <c r="P146" s="4">
        <v>2.29E-2</v>
      </c>
      <c r="Q146" s="5">
        <v>0.75660000000000005</v>
      </c>
      <c r="R146" s="5">
        <v>0.97870000000000001</v>
      </c>
      <c r="S146" s="5">
        <v>0.26219999999999999</v>
      </c>
      <c r="T146" s="5">
        <v>0.76249999999999996</v>
      </c>
      <c r="U146" s="5">
        <v>1.47E-2</v>
      </c>
      <c r="V146" s="4">
        <v>0.85629999999999995</v>
      </c>
      <c r="W146" s="4">
        <v>1.2428999999999999</v>
      </c>
      <c r="X146" s="4">
        <v>9.1899999999999996E-2</v>
      </c>
      <c r="Y146" s="4">
        <v>0.57809999999999995</v>
      </c>
      <c r="Z146" s="4">
        <v>6.1000000000000004E-3</v>
      </c>
      <c r="AA146" s="14">
        <v>0.69430000000000003</v>
      </c>
      <c r="AB146" s="14">
        <v>0.83509999999999995</v>
      </c>
      <c r="AC146" s="14">
        <v>0.34860000000000002</v>
      </c>
      <c r="AD146" s="14">
        <v>0.8931</v>
      </c>
      <c r="AE146" s="14">
        <v>3.4000000000000002E-2</v>
      </c>
      <c r="AF146" s="4">
        <v>0.70279999999999998</v>
      </c>
      <c r="AG146" s="4">
        <v>0.8508</v>
      </c>
      <c r="AH146" s="4">
        <v>0.34150000000000003</v>
      </c>
      <c r="AI146" s="4">
        <v>0.88149999999999995</v>
      </c>
      <c r="AJ146" s="4">
        <v>2.5499999999999998E-2</v>
      </c>
      <c r="AK146" s="14">
        <v>0.71779999999999999</v>
      </c>
      <c r="AL146" s="14">
        <v>0.88700000000000001</v>
      </c>
      <c r="AM146" s="14">
        <v>0.31340000000000001</v>
      </c>
      <c r="AN146" s="14">
        <v>0.84709999999999996</v>
      </c>
      <c r="AO146" s="14">
        <v>1.6400000000000001E-2</v>
      </c>
      <c r="AP146" s="4">
        <v>0.75360000000000005</v>
      </c>
      <c r="AQ146" s="4">
        <v>0.97370000000000001</v>
      </c>
      <c r="AR146" s="4">
        <v>0.26290000000000002</v>
      </c>
      <c r="AS146" s="4">
        <v>0.76019999999999999</v>
      </c>
      <c r="AT146" s="4">
        <v>1.0999999999999999E-2</v>
      </c>
      <c r="AU146" s="14">
        <v>0.85460000000000003</v>
      </c>
      <c r="AV146" s="14">
        <v>1.2387999999999999</v>
      </c>
      <c r="AW146" s="14">
        <v>9.7600000000000006E-2</v>
      </c>
      <c r="AX146" s="14">
        <v>0.57650000000000001</v>
      </c>
      <c r="AY146" s="14">
        <v>7.1000000000000004E-3</v>
      </c>
      <c r="AZ146" s="4">
        <v>0.6956</v>
      </c>
      <c r="BA146" s="4">
        <v>0.83640000000000003</v>
      </c>
      <c r="BB146" s="4">
        <v>0.33879999999999999</v>
      </c>
      <c r="BC146" s="4">
        <v>0.89229999999999998</v>
      </c>
      <c r="BD146" s="4">
        <v>3.27E-2</v>
      </c>
      <c r="BE146" s="5">
        <v>0.7026</v>
      </c>
      <c r="BF146" s="5">
        <v>0.8518</v>
      </c>
      <c r="BG146" s="5">
        <v>0.33410000000000001</v>
      </c>
      <c r="BH146" s="5">
        <v>0.88170000000000004</v>
      </c>
      <c r="BI146" s="5">
        <v>2.5700000000000001E-2</v>
      </c>
      <c r="BJ146" s="4">
        <v>0.71930000000000005</v>
      </c>
      <c r="BK146" s="4">
        <v>0.89029999999999998</v>
      </c>
      <c r="BL146" s="4">
        <v>0.31380000000000002</v>
      </c>
      <c r="BM146" s="4">
        <v>0.84970000000000001</v>
      </c>
      <c r="BN146" s="4">
        <v>1.6899999999999998E-2</v>
      </c>
      <c r="BO146" s="5">
        <v>0.75590000000000002</v>
      </c>
      <c r="BP146" s="5">
        <v>0.97940000000000005</v>
      </c>
      <c r="BQ146" s="5">
        <v>0.26350000000000001</v>
      </c>
      <c r="BR146" s="5">
        <v>0.76060000000000005</v>
      </c>
      <c r="BS146" s="5">
        <v>1.0999999999999999E-2</v>
      </c>
      <c r="BT146" s="4">
        <v>0.85540000000000005</v>
      </c>
      <c r="BU146" s="4">
        <v>1.2406999999999999</v>
      </c>
      <c r="BV146" s="4">
        <v>0.1</v>
      </c>
      <c r="BW146" s="4">
        <v>0.57550000000000001</v>
      </c>
      <c r="BX146" s="4">
        <v>6.0000000000000001E-3</v>
      </c>
      <c r="BY146" s="5">
        <v>0.6946</v>
      </c>
      <c r="BZ146" s="5">
        <v>0.8357</v>
      </c>
      <c r="CA146" s="5">
        <v>0.34770000000000001</v>
      </c>
      <c r="CB146" s="5">
        <v>0.89129999999999998</v>
      </c>
      <c r="CC146" s="5">
        <v>2.35E-2</v>
      </c>
      <c r="CD146" s="4">
        <v>0.70209999999999995</v>
      </c>
      <c r="CE146" s="4">
        <v>0.85019999999999996</v>
      </c>
      <c r="CF146" s="4">
        <v>0.33910000000000001</v>
      </c>
      <c r="CG146" s="4">
        <v>0.88049999999999995</v>
      </c>
      <c r="CH146" s="4">
        <v>1.83E-2</v>
      </c>
      <c r="CI146" s="5">
        <v>0.71819999999999995</v>
      </c>
      <c r="CJ146" s="5">
        <v>0.88859999999999995</v>
      </c>
      <c r="CK146" s="5">
        <v>0.313</v>
      </c>
      <c r="CL146" s="5">
        <v>0.85040000000000004</v>
      </c>
      <c r="CM146" s="5">
        <v>1.55E-2</v>
      </c>
      <c r="CN146" s="4">
        <v>0.75660000000000005</v>
      </c>
      <c r="CO146" s="4">
        <v>0.98089999999999999</v>
      </c>
      <c r="CP146" s="4">
        <v>0.2656</v>
      </c>
      <c r="CQ146" s="4">
        <v>0.75960000000000005</v>
      </c>
      <c r="CR146" s="4">
        <v>8.3000000000000001E-3</v>
      </c>
      <c r="CS146" s="5">
        <v>0.85529999999999995</v>
      </c>
      <c r="CT146" s="5">
        <v>1.2411000000000001</v>
      </c>
      <c r="CU146" s="5">
        <v>9.4899999999999998E-2</v>
      </c>
      <c r="CV146" s="5">
        <v>0.57609999999999995</v>
      </c>
      <c r="CW146" s="5">
        <v>3.5000000000000001E-3</v>
      </c>
      <c r="CX146" s="4">
        <v>0.69699999999999995</v>
      </c>
      <c r="CY146" s="4">
        <v>0.83840000000000003</v>
      </c>
      <c r="CZ146" s="4">
        <v>0.34389999999999998</v>
      </c>
      <c r="DA146" s="4">
        <v>0.8911</v>
      </c>
      <c r="DB146" s="4">
        <v>3.09E-2</v>
      </c>
      <c r="DC146" s="5">
        <v>0.70169999999999999</v>
      </c>
      <c r="DD146" s="5">
        <v>0.84970000000000001</v>
      </c>
      <c r="DE146" s="5">
        <v>0.33539999999999998</v>
      </c>
      <c r="DF146" s="5">
        <v>0.88139999999999996</v>
      </c>
      <c r="DG146" s="5">
        <v>1.9699999999999999E-2</v>
      </c>
      <c r="DH146" s="4">
        <v>0.71779999999999999</v>
      </c>
      <c r="DI146" s="4">
        <v>0.88759999999999994</v>
      </c>
      <c r="DJ146" s="4">
        <v>0.31690000000000002</v>
      </c>
      <c r="DK146" s="4">
        <v>0.85099999999999998</v>
      </c>
      <c r="DL146" s="4">
        <v>1.3100000000000001E-2</v>
      </c>
      <c r="DM146" s="5">
        <v>0.75519999999999998</v>
      </c>
      <c r="DN146" s="5">
        <v>0.97740000000000005</v>
      </c>
      <c r="DO146" s="5">
        <v>0.2641</v>
      </c>
      <c r="DP146" s="5">
        <v>0.76119999999999999</v>
      </c>
      <c r="DQ146" s="5">
        <v>8.8999999999999999E-3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0.74077916666666654</v>
      </c>
      <c r="EW146" s="4">
        <f t="shared" si="37"/>
        <v>0.94690833333333302</v>
      </c>
      <c r="EX146" s="4">
        <f t="shared" si="38"/>
        <v>0.27774166666666666</v>
      </c>
      <c r="EY146" s="4">
        <f t="shared" si="39"/>
        <v>0.80128750000000004</v>
      </c>
      <c r="EZ146" s="4">
        <f t="shared" si="40"/>
        <v>1.8741666666666667E-2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k=10, r=0.1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r=0.1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k=10, r=0.1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k=5, r=0.1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k=20, r=0.9</v>
      </c>
    </row>
    <row r="147" spans="1:16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0.68240000000000001</v>
      </c>
      <c r="H147" s="5">
        <v>0.80059999999999998</v>
      </c>
      <c r="I147" s="5">
        <v>0.32050000000000001</v>
      </c>
      <c r="J147" s="5">
        <v>0.93779999999999997</v>
      </c>
      <c r="K147" s="5">
        <v>4.3999999999999997E-2</v>
      </c>
      <c r="L147" s="4">
        <v>0.6966</v>
      </c>
      <c r="M147" s="4">
        <v>0.83250000000000002</v>
      </c>
      <c r="N147" s="4">
        <v>0.30270000000000002</v>
      </c>
      <c r="O147" s="4">
        <v>0.91320000000000001</v>
      </c>
      <c r="P147" s="4">
        <v>3.1699999999999999E-2</v>
      </c>
      <c r="Q147" s="5">
        <v>0.73150000000000004</v>
      </c>
      <c r="R147" s="5">
        <v>0.9113</v>
      </c>
      <c r="S147" s="5">
        <v>0.24160000000000001</v>
      </c>
      <c r="T147" s="5">
        <v>0.85340000000000005</v>
      </c>
      <c r="U147" s="5">
        <v>1.7999999999999999E-2</v>
      </c>
      <c r="V147" s="4">
        <v>0.82720000000000005</v>
      </c>
      <c r="W147" s="4">
        <v>1.1574</v>
      </c>
      <c r="X147" s="4">
        <v>0.1532</v>
      </c>
      <c r="Y147" s="4">
        <v>0.59060000000000001</v>
      </c>
      <c r="Z147" s="4">
        <v>8.5000000000000006E-3</v>
      </c>
      <c r="AA147" s="14">
        <v>0.67149999999999999</v>
      </c>
      <c r="AB147" s="14">
        <v>0.7782</v>
      </c>
      <c r="AC147" s="14">
        <v>0.34789999999999999</v>
      </c>
      <c r="AD147" s="14">
        <v>0.95</v>
      </c>
      <c r="AE147" s="14">
        <v>4.9799999999999997E-2</v>
      </c>
      <c r="AF147" s="4">
        <v>0.68159999999999998</v>
      </c>
      <c r="AG147" s="4">
        <v>0.79849999999999999</v>
      </c>
      <c r="AH147" s="4">
        <v>0.3306</v>
      </c>
      <c r="AI147" s="4">
        <v>0.93689999999999996</v>
      </c>
      <c r="AJ147" s="4">
        <v>4.0599999999999997E-2</v>
      </c>
      <c r="AK147" s="14">
        <v>0.6966</v>
      </c>
      <c r="AL147" s="14">
        <v>0.83350000000000002</v>
      </c>
      <c r="AM147" s="14">
        <v>0.29459999999999997</v>
      </c>
      <c r="AN147" s="14">
        <v>0.91310000000000002</v>
      </c>
      <c r="AO147" s="14">
        <v>2.9600000000000001E-2</v>
      </c>
      <c r="AP147" s="4">
        <v>0.72940000000000005</v>
      </c>
      <c r="AQ147" s="4">
        <v>0.90820000000000001</v>
      </c>
      <c r="AR147" s="4">
        <v>0.24709999999999999</v>
      </c>
      <c r="AS147" s="4">
        <v>0.85250000000000004</v>
      </c>
      <c r="AT147" s="4">
        <v>1.61E-2</v>
      </c>
      <c r="AU147" s="14">
        <v>0.82730000000000004</v>
      </c>
      <c r="AV147" s="14">
        <v>1.1580999999999999</v>
      </c>
      <c r="AW147" s="14">
        <v>0.1537</v>
      </c>
      <c r="AX147" s="14">
        <v>0.59089999999999998</v>
      </c>
      <c r="AY147" s="14">
        <v>0.01</v>
      </c>
      <c r="AZ147" s="4">
        <v>0.67279999999999995</v>
      </c>
      <c r="BA147" s="4">
        <v>0.78059999999999996</v>
      </c>
      <c r="BB147" s="4">
        <v>0.33250000000000002</v>
      </c>
      <c r="BC147" s="4">
        <v>0.94899999999999995</v>
      </c>
      <c r="BD147" s="4">
        <v>4.8800000000000003E-2</v>
      </c>
      <c r="BE147" s="5">
        <v>0.68120000000000003</v>
      </c>
      <c r="BF147" s="5">
        <v>0.79879999999999995</v>
      </c>
      <c r="BG147" s="5">
        <v>0.32169999999999999</v>
      </c>
      <c r="BH147" s="5">
        <v>0.93769999999999998</v>
      </c>
      <c r="BI147" s="5">
        <v>3.6600000000000001E-2</v>
      </c>
      <c r="BJ147" s="4">
        <v>0.69730000000000003</v>
      </c>
      <c r="BK147" s="4">
        <v>0.83450000000000002</v>
      </c>
      <c r="BL147" s="4">
        <v>0.29559999999999997</v>
      </c>
      <c r="BM147" s="4">
        <v>0.91379999999999995</v>
      </c>
      <c r="BN147" s="4">
        <v>2.5100000000000001E-2</v>
      </c>
      <c r="BO147" s="5">
        <v>0.73089999999999999</v>
      </c>
      <c r="BP147" s="5">
        <v>0.91269999999999996</v>
      </c>
      <c r="BQ147" s="5">
        <v>0.2475</v>
      </c>
      <c r="BR147" s="5">
        <v>0.85250000000000004</v>
      </c>
      <c r="BS147" s="5">
        <v>1.5800000000000002E-2</v>
      </c>
      <c r="BT147" s="4">
        <v>0.82679999999999998</v>
      </c>
      <c r="BU147" s="4">
        <v>1.1575</v>
      </c>
      <c r="BV147" s="4">
        <v>0.159</v>
      </c>
      <c r="BW147" s="4">
        <v>0.58850000000000002</v>
      </c>
      <c r="BX147" s="4">
        <v>7.4999999999999997E-3</v>
      </c>
      <c r="BY147" s="5">
        <v>0.67010000000000003</v>
      </c>
      <c r="BZ147" s="5">
        <v>0.77490000000000003</v>
      </c>
      <c r="CA147" s="5">
        <v>0.34739999999999999</v>
      </c>
      <c r="CB147" s="5">
        <v>0.94979999999999998</v>
      </c>
      <c r="CC147" s="5">
        <v>3.6700000000000003E-2</v>
      </c>
      <c r="CD147" s="4">
        <v>0.68149999999999999</v>
      </c>
      <c r="CE147" s="4">
        <v>0.79900000000000004</v>
      </c>
      <c r="CF147" s="4">
        <v>0.32569999999999999</v>
      </c>
      <c r="CG147" s="4">
        <v>0.93710000000000004</v>
      </c>
      <c r="CH147" s="4">
        <v>2.7099999999999999E-2</v>
      </c>
      <c r="CI147" s="5">
        <v>0.69710000000000005</v>
      </c>
      <c r="CJ147" s="5">
        <v>0.83460000000000001</v>
      </c>
      <c r="CK147" s="5">
        <v>0.29320000000000002</v>
      </c>
      <c r="CL147" s="5">
        <v>0.91410000000000002</v>
      </c>
      <c r="CM147" s="5">
        <v>2.18E-2</v>
      </c>
      <c r="CN147" s="4">
        <v>0.73140000000000005</v>
      </c>
      <c r="CO147" s="4">
        <v>0.91379999999999995</v>
      </c>
      <c r="CP147" s="4">
        <v>0.24759999999999999</v>
      </c>
      <c r="CQ147" s="4">
        <v>0.85340000000000005</v>
      </c>
      <c r="CR147" s="4">
        <v>1.2E-2</v>
      </c>
      <c r="CS147" s="5">
        <v>0.82650000000000001</v>
      </c>
      <c r="CT147" s="5">
        <v>1.1561999999999999</v>
      </c>
      <c r="CU147" s="5">
        <v>0.156</v>
      </c>
      <c r="CV147" s="5">
        <v>0.58799999999999997</v>
      </c>
      <c r="CW147" s="5">
        <v>4.4999999999999997E-3</v>
      </c>
      <c r="CX147" s="4">
        <v>0.67359999999999998</v>
      </c>
      <c r="CY147" s="4">
        <v>0.78159999999999996</v>
      </c>
      <c r="CZ147" s="4">
        <v>0.3387</v>
      </c>
      <c r="DA147" s="4">
        <v>0.94910000000000005</v>
      </c>
      <c r="DB147" s="4">
        <v>4.7600000000000003E-2</v>
      </c>
      <c r="DC147" s="5">
        <v>0.68089999999999995</v>
      </c>
      <c r="DD147" s="5">
        <v>0.79759999999999998</v>
      </c>
      <c r="DE147" s="5">
        <v>0.3241</v>
      </c>
      <c r="DF147" s="5">
        <v>0.93710000000000004</v>
      </c>
      <c r="DG147" s="5">
        <v>3.0099999999999998E-2</v>
      </c>
      <c r="DH147" s="4">
        <v>0.69679999999999997</v>
      </c>
      <c r="DI147" s="4">
        <v>0.83379999999999999</v>
      </c>
      <c r="DJ147" s="4">
        <v>0.29709999999999998</v>
      </c>
      <c r="DK147" s="4">
        <v>0.91349999999999998</v>
      </c>
      <c r="DL147" s="4">
        <v>1.95E-2</v>
      </c>
      <c r="DM147" s="5">
        <v>0.73070000000000002</v>
      </c>
      <c r="DN147" s="5">
        <v>0.91200000000000003</v>
      </c>
      <c r="DO147" s="5">
        <v>0.2465</v>
      </c>
      <c r="DP147" s="5">
        <v>0.85340000000000005</v>
      </c>
      <c r="DQ147" s="5">
        <v>1.29E-2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0.71723333333333328</v>
      </c>
      <c r="EW147" s="4">
        <f t="shared" si="37"/>
        <v>0.88502083333333326</v>
      </c>
      <c r="EX147" s="4">
        <f t="shared" si="38"/>
        <v>0.27664583333333337</v>
      </c>
      <c r="EY147" s="4">
        <f t="shared" si="39"/>
        <v>0.85940000000000005</v>
      </c>
      <c r="EZ147" s="4">
        <f t="shared" si="40"/>
        <v>2.6970833333333333E-2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k=20, r=0.1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r=0.1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k=10, r=0.1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r=0.1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k=20, r=0.9</v>
      </c>
    </row>
    <row r="148" spans="1:16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0.6835</v>
      </c>
      <c r="H148" s="5">
        <v>0.80640000000000001</v>
      </c>
      <c r="I148" s="5">
        <v>0.3271</v>
      </c>
      <c r="J148" s="5">
        <v>0.93930000000000002</v>
      </c>
      <c r="K148" s="5">
        <v>3.1699999999999999E-2</v>
      </c>
      <c r="L148" s="4">
        <v>0.69910000000000005</v>
      </c>
      <c r="M148" s="4">
        <v>0.84089999999999998</v>
      </c>
      <c r="N148" s="4">
        <v>0.30909999999999999</v>
      </c>
      <c r="O148" s="4">
        <v>0.91400000000000003</v>
      </c>
      <c r="P148" s="4">
        <v>2.7E-2</v>
      </c>
      <c r="Q148" s="5">
        <v>0.73980000000000001</v>
      </c>
      <c r="R148" s="5">
        <v>0.93210000000000004</v>
      </c>
      <c r="S148" s="5">
        <v>0.2414</v>
      </c>
      <c r="T148" s="5">
        <v>0.84850000000000003</v>
      </c>
      <c r="U148" s="5">
        <v>1.6799999999999999E-2</v>
      </c>
      <c r="V148" s="4">
        <v>0.83860000000000001</v>
      </c>
      <c r="W148" s="4">
        <v>1.1898</v>
      </c>
      <c r="X148" s="4">
        <v>0.15</v>
      </c>
      <c r="Y148" s="4">
        <v>0.5746</v>
      </c>
      <c r="Z148" s="4">
        <v>8.0999999999999996E-3</v>
      </c>
      <c r="AA148" s="14">
        <v>0.67210000000000003</v>
      </c>
      <c r="AB148" s="14">
        <v>0.78359999999999996</v>
      </c>
      <c r="AC148" s="14">
        <v>0.35470000000000002</v>
      </c>
      <c r="AD148" s="14">
        <v>0.95099999999999996</v>
      </c>
      <c r="AE148" s="14">
        <v>3.3399999999999999E-2</v>
      </c>
      <c r="AF148" s="4">
        <v>0.6825</v>
      </c>
      <c r="AG148" s="4">
        <v>0.80359999999999998</v>
      </c>
      <c r="AH148" s="4">
        <v>0.3387</v>
      </c>
      <c r="AI148" s="4">
        <v>0.93820000000000003</v>
      </c>
      <c r="AJ148" s="4">
        <v>2.75E-2</v>
      </c>
      <c r="AK148" s="14">
        <v>0.69940000000000002</v>
      </c>
      <c r="AL148" s="14">
        <v>0.84230000000000005</v>
      </c>
      <c r="AM148" s="14">
        <v>0.29959999999999998</v>
      </c>
      <c r="AN148" s="14">
        <v>0.91390000000000005</v>
      </c>
      <c r="AO148" s="14">
        <v>1.83E-2</v>
      </c>
      <c r="AP148" s="4">
        <v>0.73699999999999999</v>
      </c>
      <c r="AQ148" s="4">
        <v>0.92779999999999996</v>
      </c>
      <c r="AR148" s="4">
        <v>0.24610000000000001</v>
      </c>
      <c r="AS148" s="4">
        <v>0.8478</v>
      </c>
      <c r="AT148" s="4">
        <v>1.2200000000000001E-2</v>
      </c>
      <c r="AU148" s="14">
        <v>0.83909999999999996</v>
      </c>
      <c r="AV148" s="14">
        <v>1.1903999999999999</v>
      </c>
      <c r="AW148" s="14">
        <v>0.15040000000000001</v>
      </c>
      <c r="AX148" s="14">
        <v>0.57499999999999996</v>
      </c>
      <c r="AY148" s="14">
        <v>6.7999999999999996E-3</v>
      </c>
      <c r="AZ148" s="4">
        <v>0.67320000000000002</v>
      </c>
      <c r="BA148" s="4">
        <v>0.78469999999999995</v>
      </c>
      <c r="BB148" s="4">
        <v>0.34110000000000001</v>
      </c>
      <c r="BC148" s="4">
        <v>0.95020000000000004</v>
      </c>
      <c r="BD148" s="4">
        <v>3.2399999999999998E-2</v>
      </c>
      <c r="BE148" s="5">
        <v>0.68220000000000003</v>
      </c>
      <c r="BF148" s="5">
        <v>0.80420000000000003</v>
      </c>
      <c r="BG148" s="5">
        <v>0.3301</v>
      </c>
      <c r="BH148" s="5">
        <v>0.93899999999999995</v>
      </c>
      <c r="BI148" s="5">
        <v>2.5399999999999999E-2</v>
      </c>
      <c r="BJ148" s="4">
        <v>0.69969999999999999</v>
      </c>
      <c r="BK148" s="4">
        <v>0.84260000000000002</v>
      </c>
      <c r="BL148" s="4">
        <v>0.30059999999999998</v>
      </c>
      <c r="BM148" s="4">
        <v>0.91459999999999997</v>
      </c>
      <c r="BN148" s="4">
        <v>1.7600000000000001E-2</v>
      </c>
      <c r="BO148" s="5">
        <v>0.7389</v>
      </c>
      <c r="BP148" s="5">
        <v>0.93330000000000002</v>
      </c>
      <c r="BQ148" s="5">
        <v>0.24610000000000001</v>
      </c>
      <c r="BR148" s="5">
        <v>0.8478</v>
      </c>
      <c r="BS148" s="5">
        <v>1.18E-2</v>
      </c>
      <c r="BT148" s="4">
        <v>0.83889999999999998</v>
      </c>
      <c r="BU148" s="4">
        <v>1.1911</v>
      </c>
      <c r="BV148" s="4">
        <v>0.15509999999999999</v>
      </c>
      <c r="BW148" s="4">
        <v>0.57340000000000002</v>
      </c>
      <c r="BX148" s="4">
        <v>6.4999999999999997E-3</v>
      </c>
      <c r="BY148" s="5">
        <v>0.67079999999999995</v>
      </c>
      <c r="BZ148" s="5">
        <v>0.77980000000000005</v>
      </c>
      <c r="CA148" s="5">
        <v>0.35420000000000001</v>
      </c>
      <c r="CB148" s="5">
        <v>0.95079999999999998</v>
      </c>
      <c r="CC148" s="5">
        <v>2.3900000000000001E-2</v>
      </c>
      <c r="CD148" s="4">
        <v>0.6825</v>
      </c>
      <c r="CE148" s="4">
        <v>0.8044</v>
      </c>
      <c r="CF148" s="4">
        <v>0.33439999999999998</v>
      </c>
      <c r="CG148" s="4">
        <v>0.93830000000000002</v>
      </c>
      <c r="CH148" s="4">
        <v>1.8200000000000001E-2</v>
      </c>
      <c r="CI148" s="5">
        <v>0.69989999999999997</v>
      </c>
      <c r="CJ148" s="5">
        <v>0.84340000000000004</v>
      </c>
      <c r="CK148" s="5">
        <v>0.29899999999999999</v>
      </c>
      <c r="CL148" s="5">
        <v>0.91500000000000004</v>
      </c>
      <c r="CM148" s="5">
        <v>1.5599999999999999E-2</v>
      </c>
      <c r="CN148" s="4">
        <v>0.73939999999999995</v>
      </c>
      <c r="CO148" s="4">
        <v>0.93410000000000004</v>
      </c>
      <c r="CP148" s="4">
        <v>0.247</v>
      </c>
      <c r="CQ148" s="4">
        <v>0.84850000000000003</v>
      </c>
      <c r="CR148" s="4">
        <v>8.6999999999999994E-3</v>
      </c>
      <c r="CS148" s="5">
        <v>0.83830000000000005</v>
      </c>
      <c r="CT148" s="5">
        <v>1.1889000000000001</v>
      </c>
      <c r="CU148" s="5">
        <v>0.15240000000000001</v>
      </c>
      <c r="CV148" s="5">
        <v>0.57310000000000005</v>
      </c>
      <c r="CW148" s="5">
        <v>3.3E-3</v>
      </c>
      <c r="CX148" s="4">
        <v>0.67390000000000005</v>
      </c>
      <c r="CY148" s="4">
        <v>0.78559999999999997</v>
      </c>
      <c r="CZ148" s="4">
        <v>0.34760000000000002</v>
      </c>
      <c r="DA148" s="4">
        <v>0.95009999999999994</v>
      </c>
      <c r="DB148" s="4">
        <v>3.0499999999999999E-2</v>
      </c>
      <c r="DC148" s="5">
        <v>0.68179999999999996</v>
      </c>
      <c r="DD148" s="5">
        <v>0.80279999999999996</v>
      </c>
      <c r="DE148" s="5">
        <v>0.33189999999999997</v>
      </c>
      <c r="DF148" s="5">
        <v>0.93830000000000002</v>
      </c>
      <c r="DG148" s="5">
        <v>2.1100000000000001E-2</v>
      </c>
      <c r="DH148" s="4">
        <v>0.69930000000000003</v>
      </c>
      <c r="DI148" s="4">
        <v>0.84199999999999997</v>
      </c>
      <c r="DJ148" s="4">
        <v>0.30280000000000001</v>
      </c>
      <c r="DK148" s="4">
        <v>0.91439999999999999</v>
      </c>
      <c r="DL148" s="4">
        <v>1.34E-2</v>
      </c>
      <c r="DM148" s="5">
        <v>0.73870000000000002</v>
      </c>
      <c r="DN148" s="5">
        <v>0.93230000000000002</v>
      </c>
      <c r="DO148" s="5">
        <v>0.24590000000000001</v>
      </c>
      <c r="DP148" s="5">
        <v>0.84860000000000002</v>
      </c>
      <c r="DQ148" s="5">
        <v>8.9999999999999993E-3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0.7217041666666667</v>
      </c>
      <c r="EW148" s="4">
        <f t="shared" si="37"/>
        <v>0.89857500000000001</v>
      </c>
      <c r="EX148" s="4">
        <f t="shared" si="38"/>
        <v>0.28034999999999999</v>
      </c>
      <c r="EY148" s="4">
        <f t="shared" si="39"/>
        <v>0.85646666666666682</v>
      </c>
      <c r="EZ148" s="4">
        <f t="shared" si="40"/>
        <v>1.9133333333333332E-2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k=20, r=0.1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r=0.1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k=10, r=0.1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k=10, r=0.1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k=20, r=0.9</v>
      </c>
    </row>
    <row r="149" spans="1:16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0.69689999999999996</v>
      </c>
      <c r="H149" s="5">
        <v>0.83279999999999998</v>
      </c>
      <c r="I149" s="5">
        <v>0.29099999999999998</v>
      </c>
      <c r="J149" s="5">
        <v>0.93589999999999995</v>
      </c>
      <c r="K149" s="5">
        <v>5.2999999999999999E-2</v>
      </c>
      <c r="L149" s="4">
        <v>0.71509999999999996</v>
      </c>
      <c r="M149" s="4">
        <v>0.87580000000000002</v>
      </c>
      <c r="N149" s="4">
        <v>0.26679999999999998</v>
      </c>
      <c r="O149" s="4">
        <v>0.91090000000000004</v>
      </c>
      <c r="P149" s="4">
        <v>3.1E-2</v>
      </c>
      <c r="Q149" s="5">
        <v>0.75560000000000005</v>
      </c>
      <c r="R149" s="5">
        <v>0.97019999999999995</v>
      </c>
      <c r="S149" s="5">
        <v>0.2087</v>
      </c>
      <c r="T149" s="5">
        <v>0.85399999999999998</v>
      </c>
      <c r="U149" s="5">
        <v>2.41E-2</v>
      </c>
      <c r="V149" s="4">
        <v>0.84560000000000002</v>
      </c>
      <c r="W149" s="4">
        <v>1.2074</v>
      </c>
      <c r="X149" s="4">
        <v>0.1421</v>
      </c>
      <c r="Y149" s="4">
        <v>0.60240000000000005</v>
      </c>
      <c r="Z149" s="4">
        <v>7.9000000000000008E-3</v>
      </c>
      <c r="AA149" s="14">
        <v>0.68279999999999996</v>
      </c>
      <c r="AB149" s="14">
        <v>0.80230000000000001</v>
      </c>
      <c r="AC149" s="14">
        <v>0.32829999999999998</v>
      </c>
      <c r="AD149" s="14">
        <v>0.94810000000000005</v>
      </c>
      <c r="AE149" s="14">
        <v>4.7199999999999999E-2</v>
      </c>
      <c r="AF149" s="4">
        <v>0.69520000000000004</v>
      </c>
      <c r="AG149" s="4">
        <v>0.83079999999999998</v>
      </c>
      <c r="AH149" s="4">
        <v>0.30109999999999998</v>
      </c>
      <c r="AI149" s="4">
        <v>0.93510000000000004</v>
      </c>
      <c r="AJ149" s="4">
        <v>3.6999999999999998E-2</v>
      </c>
      <c r="AK149" s="14">
        <v>0.71519999999999995</v>
      </c>
      <c r="AL149" s="14">
        <v>0.87619999999999998</v>
      </c>
      <c r="AM149" s="14">
        <v>0.26169999999999999</v>
      </c>
      <c r="AN149" s="14">
        <v>0.91120000000000001</v>
      </c>
      <c r="AO149" s="14">
        <v>2.69E-2</v>
      </c>
      <c r="AP149" s="4">
        <v>0.75380000000000003</v>
      </c>
      <c r="AQ149" s="4">
        <v>0.96799999999999997</v>
      </c>
      <c r="AR149" s="4">
        <v>0.21490000000000001</v>
      </c>
      <c r="AS149" s="4">
        <v>0.85289999999999999</v>
      </c>
      <c r="AT149" s="4">
        <v>1.72E-2</v>
      </c>
      <c r="AU149" s="14">
        <v>0.84609999999999996</v>
      </c>
      <c r="AV149" s="14">
        <v>1.2084999999999999</v>
      </c>
      <c r="AW149" s="14">
        <v>0.1416</v>
      </c>
      <c r="AX149" s="14">
        <v>0.60170000000000001</v>
      </c>
      <c r="AY149" s="14">
        <v>1.01E-2</v>
      </c>
      <c r="AZ149" s="4">
        <v>0.68440000000000001</v>
      </c>
      <c r="BA149" s="4">
        <v>0.80649999999999999</v>
      </c>
      <c r="BB149" s="4">
        <v>0.31190000000000001</v>
      </c>
      <c r="BC149" s="4">
        <v>0.94740000000000002</v>
      </c>
      <c r="BD149" s="4">
        <v>4.87E-2</v>
      </c>
      <c r="BE149" s="5">
        <v>0.69530000000000003</v>
      </c>
      <c r="BF149" s="5">
        <v>0.83099999999999996</v>
      </c>
      <c r="BG149" s="5">
        <v>0.29220000000000002</v>
      </c>
      <c r="BH149" s="5">
        <v>0.93589999999999995</v>
      </c>
      <c r="BI149" s="5">
        <v>3.56E-2</v>
      </c>
      <c r="BJ149" s="4">
        <v>0.71550000000000002</v>
      </c>
      <c r="BK149" s="4">
        <v>0.877</v>
      </c>
      <c r="BL149" s="4">
        <v>0.26140000000000002</v>
      </c>
      <c r="BM149" s="4">
        <v>0.91169999999999995</v>
      </c>
      <c r="BN149" s="4">
        <v>2.4400000000000002E-2</v>
      </c>
      <c r="BO149" s="5">
        <v>0.75560000000000005</v>
      </c>
      <c r="BP149" s="5">
        <v>0.97340000000000004</v>
      </c>
      <c r="BQ149" s="5">
        <v>0.21529999999999999</v>
      </c>
      <c r="BR149" s="5">
        <v>0.85250000000000004</v>
      </c>
      <c r="BS149" s="5">
        <v>1.5100000000000001E-2</v>
      </c>
      <c r="BT149" s="4">
        <v>0.84509999999999996</v>
      </c>
      <c r="BU149" s="4">
        <v>1.2067000000000001</v>
      </c>
      <c r="BV149" s="4">
        <v>0.14699999999999999</v>
      </c>
      <c r="BW149" s="4">
        <v>0.59919999999999995</v>
      </c>
      <c r="BX149" s="4">
        <v>7.6E-3</v>
      </c>
      <c r="BY149" s="5">
        <v>0.68120000000000003</v>
      </c>
      <c r="BZ149" s="5">
        <v>0.79930000000000001</v>
      </c>
      <c r="CA149" s="5">
        <v>0.32829999999999998</v>
      </c>
      <c r="CB149" s="5">
        <v>0.94820000000000004</v>
      </c>
      <c r="CC149" s="5">
        <v>3.6600000000000001E-2</v>
      </c>
      <c r="CD149" s="4">
        <v>0.69530000000000003</v>
      </c>
      <c r="CE149" s="4">
        <v>0.83050000000000002</v>
      </c>
      <c r="CF149" s="4">
        <v>0.29759999999999998</v>
      </c>
      <c r="CG149" s="4">
        <v>0.93520000000000003</v>
      </c>
      <c r="CH149" s="4">
        <v>2.8199999999999999E-2</v>
      </c>
      <c r="CI149" s="5">
        <v>0.7157</v>
      </c>
      <c r="CJ149" s="5">
        <v>0.87739999999999996</v>
      </c>
      <c r="CK149" s="5">
        <v>0.25890000000000002</v>
      </c>
      <c r="CL149" s="5">
        <v>0.91190000000000004</v>
      </c>
      <c r="CM149" s="5">
        <v>2.2100000000000002E-2</v>
      </c>
      <c r="CN149" s="4">
        <v>0.75590000000000002</v>
      </c>
      <c r="CO149" s="4">
        <v>0.97370000000000001</v>
      </c>
      <c r="CP149" s="4">
        <v>0.21590000000000001</v>
      </c>
      <c r="CQ149" s="4">
        <v>0.85360000000000003</v>
      </c>
      <c r="CR149" s="4">
        <v>1.2200000000000001E-2</v>
      </c>
      <c r="CS149" s="5">
        <v>0.84470000000000001</v>
      </c>
      <c r="CT149" s="5">
        <v>1.2053</v>
      </c>
      <c r="CU149" s="5">
        <v>0.1444</v>
      </c>
      <c r="CV149" s="5">
        <v>0.59909999999999997</v>
      </c>
      <c r="CW149" s="5">
        <v>4.7000000000000002E-3</v>
      </c>
      <c r="CX149" s="4">
        <v>0.68479999999999996</v>
      </c>
      <c r="CY149" s="4">
        <v>0.80689999999999995</v>
      </c>
      <c r="CZ149" s="4">
        <v>0.31459999999999999</v>
      </c>
      <c r="DA149" s="4">
        <v>0.94750000000000001</v>
      </c>
      <c r="DB149" s="4">
        <v>4.4900000000000002E-2</v>
      </c>
      <c r="DC149" s="5">
        <v>0.69469999999999998</v>
      </c>
      <c r="DD149" s="5">
        <v>0.82909999999999995</v>
      </c>
      <c r="DE149" s="5">
        <v>0.29509999999999997</v>
      </c>
      <c r="DF149" s="5">
        <v>0.93520000000000003</v>
      </c>
      <c r="DG149" s="5">
        <v>3.2899999999999999E-2</v>
      </c>
      <c r="DH149" s="4">
        <v>0.71530000000000005</v>
      </c>
      <c r="DI149" s="4">
        <v>0.87680000000000002</v>
      </c>
      <c r="DJ149" s="4">
        <v>0.2631</v>
      </c>
      <c r="DK149" s="4">
        <v>0.9113</v>
      </c>
      <c r="DL149" s="4">
        <v>1.9900000000000001E-2</v>
      </c>
      <c r="DM149" s="5">
        <v>0.75519999999999998</v>
      </c>
      <c r="DN149" s="5">
        <v>0.97170000000000001</v>
      </c>
      <c r="DO149" s="5">
        <v>0.21490000000000001</v>
      </c>
      <c r="DP149" s="5">
        <v>0.85370000000000001</v>
      </c>
      <c r="DQ149" s="5">
        <v>1.2800000000000001E-2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0.73447499999999988</v>
      </c>
      <c r="EW149" s="4">
        <f t="shared" si="37"/>
        <v>0.92652499999999993</v>
      </c>
      <c r="EX149" s="4">
        <f t="shared" si="38"/>
        <v>0.25051666666666667</v>
      </c>
      <c r="EY149" s="4">
        <f t="shared" si="39"/>
        <v>0.8601291666666665</v>
      </c>
      <c r="EZ149" s="4">
        <f t="shared" si="40"/>
        <v>2.7425000000000005E-2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k=20, r=0.1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r=0.1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k=10, r=0.1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r=0.1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k=20, r=0.9</v>
      </c>
    </row>
    <row r="150" spans="1:16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0.68789999999999996</v>
      </c>
      <c r="H150" s="5">
        <v>0.81</v>
      </c>
      <c r="I150" s="5">
        <v>0.2918</v>
      </c>
      <c r="J150" s="5">
        <v>0.92779999999999996</v>
      </c>
      <c r="K150" s="5">
        <v>4.3799999999999999E-2</v>
      </c>
      <c r="L150" s="4">
        <v>0.70120000000000005</v>
      </c>
      <c r="M150" s="4">
        <v>0.84140000000000004</v>
      </c>
      <c r="N150" s="4">
        <v>0.27260000000000001</v>
      </c>
      <c r="O150" s="4">
        <v>0.90259999999999996</v>
      </c>
      <c r="P150" s="4">
        <v>3.5000000000000003E-2</v>
      </c>
      <c r="Q150" s="5">
        <v>0.7329</v>
      </c>
      <c r="R150" s="5">
        <v>0.91369999999999996</v>
      </c>
      <c r="S150" s="5">
        <v>0.22520000000000001</v>
      </c>
      <c r="T150" s="5">
        <v>0.85029999999999994</v>
      </c>
      <c r="U150" s="5">
        <v>1.46E-2</v>
      </c>
      <c r="V150" s="4">
        <v>0.82179999999999997</v>
      </c>
      <c r="W150" s="4">
        <v>1.1424000000000001</v>
      </c>
      <c r="X150" s="4">
        <v>0.1507</v>
      </c>
      <c r="Y150" s="4">
        <v>0.62590000000000001</v>
      </c>
      <c r="Z150" s="4">
        <v>9.4000000000000004E-3</v>
      </c>
      <c r="AA150" s="14">
        <v>0.67649999999999999</v>
      </c>
      <c r="AB150" s="14">
        <v>0.78539999999999999</v>
      </c>
      <c r="AC150" s="14">
        <v>0.31759999999999999</v>
      </c>
      <c r="AD150" s="14">
        <v>0.94140000000000001</v>
      </c>
      <c r="AE150" s="14">
        <v>5.1499999999999997E-2</v>
      </c>
      <c r="AF150" s="4">
        <v>0.68730000000000002</v>
      </c>
      <c r="AG150" s="4">
        <v>0.8095</v>
      </c>
      <c r="AH150" s="4">
        <v>0.2979</v>
      </c>
      <c r="AI150" s="4">
        <v>0.92730000000000001</v>
      </c>
      <c r="AJ150" s="4">
        <v>3.6600000000000001E-2</v>
      </c>
      <c r="AK150" s="14">
        <v>0.70150000000000001</v>
      </c>
      <c r="AL150" s="14">
        <v>0.84250000000000003</v>
      </c>
      <c r="AM150" s="14">
        <v>0.27029999999999998</v>
      </c>
      <c r="AN150" s="14">
        <v>0.90310000000000001</v>
      </c>
      <c r="AO150" s="14">
        <v>2.47E-2</v>
      </c>
      <c r="AP150" s="4">
        <v>0.7319</v>
      </c>
      <c r="AQ150" s="4">
        <v>0.91300000000000003</v>
      </c>
      <c r="AR150" s="4">
        <v>0.23</v>
      </c>
      <c r="AS150" s="4">
        <v>0.84889999999999999</v>
      </c>
      <c r="AT150" s="4">
        <v>1.5299999999999999E-2</v>
      </c>
      <c r="AU150" s="14">
        <v>0.82230000000000003</v>
      </c>
      <c r="AV150" s="14">
        <v>1.1436999999999999</v>
      </c>
      <c r="AW150" s="14">
        <v>0.1507</v>
      </c>
      <c r="AX150" s="14">
        <v>0.62360000000000004</v>
      </c>
      <c r="AY150" s="14">
        <v>8.6999999999999994E-3</v>
      </c>
      <c r="AZ150" s="4">
        <v>0.67900000000000005</v>
      </c>
      <c r="BA150" s="4">
        <v>0.79179999999999995</v>
      </c>
      <c r="BB150" s="4">
        <v>0.30580000000000002</v>
      </c>
      <c r="BC150" s="4">
        <v>0.94110000000000005</v>
      </c>
      <c r="BD150" s="4">
        <v>4.6100000000000002E-2</v>
      </c>
      <c r="BE150" s="5">
        <v>0.68659999999999999</v>
      </c>
      <c r="BF150" s="5">
        <v>0.80879999999999996</v>
      </c>
      <c r="BG150" s="5">
        <v>0.29260000000000003</v>
      </c>
      <c r="BH150" s="5">
        <v>0.92820000000000003</v>
      </c>
      <c r="BI150" s="5">
        <v>3.3799999999999997E-2</v>
      </c>
      <c r="BJ150" s="4">
        <v>0.70199999999999996</v>
      </c>
      <c r="BK150" s="4">
        <v>0.84350000000000003</v>
      </c>
      <c r="BL150" s="4">
        <v>0.26950000000000002</v>
      </c>
      <c r="BM150" s="4">
        <v>0.90359999999999996</v>
      </c>
      <c r="BN150" s="4">
        <v>2.2700000000000001E-2</v>
      </c>
      <c r="BO150" s="5">
        <v>0.73299999999999998</v>
      </c>
      <c r="BP150" s="5">
        <v>0.91710000000000003</v>
      </c>
      <c r="BQ150" s="5">
        <v>0.2324</v>
      </c>
      <c r="BR150" s="5">
        <v>0.8488</v>
      </c>
      <c r="BS150" s="5">
        <v>1.52E-2</v>
      </c>
      <c r="BT150" s="4">
        <v>0.82120000000000004</v>
      </c>
      <c r="BU150" s="4">
        <v>1.1418999999999999</v>
      </c>
      <c r="BV150" s="4">
        <v>0.15620000000000001</v>
      </c>
      <c r="BW150" s="4">
        <v>0.62270000000000003</v>
      </c>
      <c r="BX150" s="4">
        <v>7.0000000000000001E-3</v>
      </c>
      <c r="BY150" s="5">
        <v>0.67559999999999998</v>
      </c>
      <c r="BZ150" s="5">
        <v>0.78400000000000003</v>
      </c>
      <c r="CA150" s="5">
        <v>0.31890000000000002</v>
      </c>
      <c r="CB150" s="5">
        <v>0.9415</v>
      </c>
      <c r="CC150" s="5">
        <v>3.5200000000000002E-2</v>
      </c>
      <c r="CD150" s="4">
        <v>0.68689999999999996</v>
      </c>
      <c r="CE150" s="4">
        <v>0.80869999999999997</v>
      </c>
      <c r="CF150" s="4">
        <v>0.29709999999999998</v>
      </c>
      <c r="CG150" s="4">
        <v>0.92749999999999999</v>
      </c>
      <c r="CH150" s="4">
        <v>2.63E-2</v>
      </c>
      <c r="CI150" s="5">
        <v>0.70230000000000004</v>
      </c>
      <c r="CJ150" s="5">
        <v>0.84430000000000005</v>
      </c>
      <c r="CK150" s="5">
        <v>0.2681</v>
      </c>
      <c r="CL150" s="5">
        <v>0.90369999999999995</v>
      </c>
      <c r="CM150" s="5">
        <v>2.0899999999999998E-2</v>
      </c>
      <c r="CN150" s="4">
        <v>0.73329999999999995</v>
      </c>
      <c r="CO150" s="4">
        <v>0.91690000000000005</v>
      </c>
      <c r="CP150" s="4">
        <v>0.23219999999999999</v>
      </c>
      <c r="CQ150" s="4">
        <v>0.84930000000000005</v>
      </c>
      <c r="CR150" s="4">
        <v>1.17E-2</v>
      </c>
      <c r="CS150" s="5">
        <v>0.82110000000000005</v>
      </c>
      <c r="CT150" s="5">
        <v>1.1409</v>
      </c>
      <c r="CU150" s="5">
        <v>0.15340000000000001</v>
      </c>
      <c r="CV150" s="5">
        <v>0.62250000000000005</v>
      </c>
      <c r="CW150" s="5">
        <v>4.4000000000000003E-3</v>
      </c>
      <c r="CX150" s="4">
        <v>0.67910000000000004</v>
      </c>
      <c r="CY150" s="4">
        <v>0.79069999999999996</v>
      </c>
      <c r="CZ150" s="4">
        <v>0.311</v>
      </c>
      <c r="DA150" s="4">
        <v>0.9405</v>
      </c>
      <c r="DB150" s="4">
        <v>4.3299999999999998E-2</v>
      </c>
      <c r="DC150" s="5">
        <v>0.68630000000000002</v>
      </c>
      <c r="DD150" s="5">
        <v>0.8075</v>
      </c>
      <c r="DE150" s="5">
        <v>0.29499999999999998</v>
      </c>
      <c r="DF150" s="5">
        <v>0.9274</v>
      </c>
      <c r="DG150" s="5">
        <v>3.0800000000000001E-2</v>
      </c>
      <c r="DH150" s="4">
        <v>0.70179999999999998</v>
      </c>
      <c r="DI150" s="4">
        <v>0.84299999999999997</v>
      </c>
      <c r="DJ150" s="4">
        <v>0.27129999999999999</v>
      </c>
      <c r="DK150" s="4">
        <v>0.90290000000000004</v>
      </c>
      <c r="DL150" s="4">
        <v>1.8700000000000001E-2</v>
      </c>
      <c r="DM150" s="5">
        <v>0.73260000000000003</v>
      </c>
      <c r="DN150" s="5">
        <v>0.91549999999999998</v>
      </c>
      <c r="DO150" s="5">
        <v>0.23</v>
      </c>
      <c r="DP150" s="5">
        <v>0.84989999999999999</v>
      </c>
      <c r="DQ150" s="5">
        <v>1.24E-2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0.7200375</v>
      </c>
      <c r="EW150" s="4">
        <f t="shared" si="37"/>
        <v>0.88911250000000031</v>
      </c>
      <c r="EX150" s="4">
        <f t="shared" si="38"/>
        <v>0.25577500000000009</v>
      </c>
      <c r="EY150" s="4">
        <f t="shared" si="39"/>
        <v>0.85840000000000005</v>
      </c>
      <c r="EZ150" s="4">
        <f t="shared" si="40"/>
        <v>2.5845833333333332E-2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k=20, r=0.1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r=0.1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k=20, r=0.1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k=20, r=0.1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k=20, r=0.9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>
        <v>0.68289999999999995</v>
      </c>
      <c r="BA151" s="4">
        <v>0.80130000000000001</v>
      </c>
      <c r="BB151" s="4">
        <v>0.30009999999999998</v>
      </c>
      <c r="BC151" s="4">
        <v>0.93859999999999999</v>
      </c>
      <c r="BD151" s="4">
        <v>5.2900000000000003E-2</v>
      </c>
      <c r="BE151" s="5">
        <v>0.69179999999999997</v>
      </c>
      <c r="BF151" s="5">
        <v>0.82069999999999999</v>
      </c>
      <c r="BG151" s="5">
        <v>0.2853</v>
      </c>
      <c r="BH151" s="5">
        <v>0.92559999999999998</v>
      </c>
      <c r="BI151" s="5">
        <v>3.95E-2</v>
      </c>
      <c r="BJ151" s="4">
        <v>0.70860000000000001</v>
      </c>
      <c r="BK151" s="4">
        <v>0.8589</v>
      </c>
      <c r="BL151" s="4">
        <v>0.25940000000000002</v>
      </c>
      <c r="BM151" s="4">
        <v>0.90069999999999995</v>
      </c>
      <c r="BN151" s="4">
        <v>2.6499999999999999E-2</v>
      </c>
      <c r="BO151" s="5">
        <v>0.7419</v>
      </c>
      <c r="BP151" s="5">
        <v>0.93879999999999997</v>
      </c>
      <c r="BQ151" s="5">
        <v>0.22159999999999999</v>
      </c>
      <c r="BR151" s="5">
        <v>0.84640000000000004</v>
      </c>
      <c r="BS151" s="5">
        <v>1.5900000000000001E-2</v>
      </c>
      <c r="BT151" s="4">
        <v>0.82799999999999996</v>
      </c>
      <c r="BU151" s="4">
        <v>1.1573</v>
      </c>
      <c r="BV151" s="4">
        <v>0.16719999999999999</v>
      </c>
      <c r="BW151" s="4">
        <v>0.60050000000000003</v>
      </c>
      <c r="BX151" s="4">
        <v>5.0000000000000001E-3</v>
      </c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>
        <v>0.6915</v>
      </c>
      <c r="DD151" s="5">
        <v>0.8196</v>
      </c>
      <c r="DE151" s="5">
        <v>0.2868</v>
      </c>
      <c r="DF151" s="5">
        <v>0.92469999999999997</v>
      </c>
      <c r="DG151" s="5">
        <v>3.44E-2</v>
      </c>
      <c r="DH151" s="4"/>
      <c r="DI151" s="4"/>
      <c r="DJ151" s="4"/>
      <c r="DK151" s="4"/>
      <c r="DL151" s="4"/>
      <c r="DM151" s="5">
        <v>0.74170000000000003</v>
      </c>
      <c r="DN151" s="5">
        <v>0.9375</v>
      </c>
      <c r="DO151" s="5">
        <v>0.21959999999999999</v>
      </c>
      <c r="DP151" s="5">
        <v>0.84740000000000004</v>
      </c>
      <c r="DQ151" s="5">
        <v>1.2999999999999999E-2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0.72662857142857129</v>
      </c>
      <c r="EW151" s="4">
        <f t="shared" si="37"/>
        <v>0.90487142857142866</v>
      </c>
      <c r="EX151" s="4">
        <f t="shared" si="38"/>
        <v>0.24857142857142858</v>
      </c>
      <c r="EY151" s="4">
        <f t="shared" si="39"/>
        <v>0.85484285714285713</v>
      </c>
      <c r="EZ151" s="4">
        <f t="shared" si="40"/>
        <v>2.6742857142857148E-2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k=15, r=0.1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k=15, r=0.1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k=15, r=0.1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k=15, r=0.1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k=15, r=0.9</v>
      </c>
    </row>
    <row r="152" spans="1:161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4">
        <v>0.7077</v>
      </c>
      <c r="AB152" s="14">
        <v>0.85440000000000005</v>
      </c>
      <c r="AC152" s="14">
        <v>0.29920000000000002</v>
      </c>
      <c r="AD152" s="14">
        <v>0.8589</v>
      </c>
      <c r="AE152" s="14">
        <v>2.5100000000000001E-2</v>
      </c>
      <c r="AF152" s="4">
        <v>0.72050000000000003</v>
      </c>
      <c r="AG152" s="4">
        <v>0.88190000000000002</v>
      </c>
      <c r="AH152" s="4">
        <v>0.29189999999999999</v>
      </c>
      <c r="AI152" s="4">
        <v>0.82899999999999996</v>
      </c>
      <c r="AJ152" s="4">
        <v>1.66E-2</v>
      </c>
      <c r="AK152" s="14">
        <v>0.7359</v>
      </c>
      <c r="AL152" s="14">
        <v>0.92049999999999998</v>
      </c>
      <c r="AM152" s="14">
        <v>0.27389999999999998</v>
      </c>
      <c r="AN152" s="14">
        <v>0.79339999999999999</v>
      </c>
      <c r="AO152" s="14">
        <v>1.17E-2</v>
      </c>
      <c r="AP152" s="4">
        <v>0.75380000000000003</v>
      </c>
      <c r="AQ152" s="4">
        <v>0.96699999999999997</v>
      </c>
      <c r="AR152" s="4">
        <v>0.25369999999999998</v>
      </c>
      <c r="AS152" s="4">
        <v>0.75009999999999999</v>
      </c>
      <c r="AT152" s="4">
        <v>8.2000000000000007E-3</v>
      </c>
      <c r="AU152" s="14">
        <v>0.80259999999999998</v>
      </c>
      <c r="AV152" s="14">
        <v>1.0952</v>
      </c>
      <c r="AW152" s="14">
        <v>0.187</v>
      </c>
      <c r="AX152" s="14">
        <v>0.60229999999999995</v>
      </c>
      <c r="AY152" s="14">
        <v>5.0000000000000001E-3</v>
      </c>
      <c r="AZ152" s="4">
        <v>0.71079999999999999</v>
      </c>
      <c r="BA152" s="4">
        <v>0.86080000000000001</v>
      </c>
      <c r="BB152" s="4">
        <v>0.2949</v>
      </c>
      <c r="BC152" s="4">
        <v>0.85740000000000005</v>
      </c>
      <c r="BD152" s="4">
        <v>2.52E-2</v>
      </c>
      <c r="BE152" s="5">
        <v>0.72060000000000002</v>
      </c>
      <c r="BF152" s="5">
        <v>0.88370000000000004</v>
      </c>
      <c r="BG152" s="5">
        <v>0.28720000000000001</v>
      </c>
      <c r="BH152" s="5">
        <v>0.83089999999999997</v>
      </c>
      <c r="BI152" s="5">
        <v>1.78E-2</v>
      </c>
      <c r="BJ152" s="4">
        <v>0.73580000000000001</v>
      </c>
      <c r="BK152" s="4">
        <v>0.92030000000000001</v>
      </c>
      <c r="BL152" s="4">
        <v>0.27300000000000002</v>
      </c>
      <c r="BM152" s="4">
        <v>0.79369999999999996</v>
      </c>
      <c r="BN152" s="4">
        <v>1.11E-2</v>
      </c>
      <c r="BO152" s="5">
        <v>0.755</v>
      </c>
      <c r="BP152" s="5">
        <v>0.97119999999999995</v>
      </c>
      <c r="BQ152" s="5">
        <v>0.25580000000000003</v>
      </c>
      <c r="BR152" s="5">
        <v>0.74839999999999995</v>
      </c>
      <c r="BS152" s="5">
        <v>7.7000000000000002E-3</v>
      </c>
      <c r="BT152" s="4">
        <v>0.80230000000000001</v>
      </c>
      <c r="BU152" s="4">
        <v>1.0935999999999999</v>
      </c>
      <c r="BV152" s="4">
        <v>0.1946</v>
      </c>
      <c r="BW152" s="4">
        <v>0.60170000000000001</v>
      </c>
      <c r="BX152" s="4">
        <v>3.3E-3</v>
      </c>
      <c r="BY152" s="5">
        <v>0.70830000000000004</v>
      </c>
      <c r="BZ152" s="5">
        <v>0.85440000000000005</v>
      </c>
      <c r="CA152" s="5">
        <v>0.3</v>
      </c>
      <c r="CB152" s="5">
        <v>0.85799999999999998</v>
      </c>
      <c r="CC152" s="5">
        <v>1.6199999999999999E-2</v>
      </c>
      <c r="CD152" s="4">
        <v>0.72109999999999996</v>
      </c>
      <c r="CE152" s="4">
        <v>0.88370000000000004</v>
      </c>
      <c r="CF152" s="4">
        <v>0.28539999999999999</v>
      </c>
      <c r="CG152" s="4">
        <v>0.83109999999999995</v>
      </c>
      <c r="CH152" s="4">
        <v>1.21E-2</v>
      </c>
      <c r="CI152" s="5">
        <v>0.73609999999999998</v>
      </c>
      <c r="CJ152" s="5">
        <v>0.92179999999999995</v>
      </c>
      <c r="CK152" s="5">
        <v>0.2722</v>
      </c>
      <c r="CL152" s="5">
        <v>0.79449999999999998</v>
      </c>
      <c r="CM152" s="5">
        <v>1.0800000000000001E-2</v>
      </c>
      <c r="CN152" s="4">
        <v>0.75700000000000001</v>
      </c>
      <c r="CO152" s="4">
        <v>0.97470000000000001</v>
      </c>
      <c r="CP152" s="4">
        <v>0.25530000000000003</v>
      </c>
      <c r="CQ152" s="4">
        <v>0.74870000000000003</v>
      </c>
      <c r="CR152" s="4">
        <v>5.7999999999999996E-3</v>
      </c>
      <c r="CS152" s="5">
        <v>0.8014</v>
      </c>
      <c r="CT152" s="5">
        <v>1.0898000000000001</v>
      </c>
      <c r="CU152" s="5">
        <v>0.18759999999999999</v>
      </c>
      <c r="CV152" s="5">
        <v>0.60150000000000003</v>
      </c>
      <c r="CW152" s="5">
        <v>2.3999999999999998E-3</v>
      </c>
      <c r="CX152" s="4">
        <v>0.71009999999999995</v>
      </c>
      <c r="CY152" s="4">
        <v>0.85850000000000004</v>
      </c>
      <c r="CZ152" s="4">
        <v>0.2964</v>
      </c>
      <c r="DA152" s="4">
        <v>0.85750000000000004</v>
      </c>
      <c r="DB152" s="4">
        <v>1.9300000000000001E-2</v>
      </c>
      <c r="DC152" s="16"/>
      <c r="DD152" s="16"/>
      <c r="DE152" s="16"/>
      <c r="DF152" s="16"/>
      <c r="DG152" s="16"/>
      <c r="DH152" s="4">
        <v>0.73570000000000002</v>
      </c>
      <c r="DI152" s="4">
        <v>0.92049999999999998</v>
      </c>
      <c r="DJ152" s="4">
        <v>0.27489999999999998</v>
      </c>
      <c r="DK152" s="4">
        <v>0.79410000000000003</v>
      </c>
      <c r="DL152" s="4">
        <v>8.8999999999999999E-3</v>
      </c>
      <c r="DM152" s="16"/>
      <c r="DN152" s="16"/>
      <c r="DO152" s="16"/>
      <c r="DP152" s="16"/>
      <c r="DQ152" s="16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0.7420411764705882</v>
      </c>
      <c r="EW152" s="4">
        <f t="shared" si="37"/>
        <v>0.93835294117647061</v>
      </c>
      <c r="EX152" s="4">
        <f t="shared" si="38"/>
        <v>0.26370588235294118</v>
      </c>
      <c r="EY152" s="4">
        <f t="shared" si="39"/>
        <v>0.77359999999999984</v>
      </c>
      <c r="EZ152" s="4">
        <f t="shared" si="40"/>
        <v>1.2188235294117649E-2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k=10, r=0.1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k=10, r=0.1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k=20, r=0.1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k=10, r=0.1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k=20, r=0.9</v>
      </c>
    </row>
    <row r="153" spans="1:16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0.68330000000000002</v>
      </c>
      <c r="H153" s="5">
        <v>0.79890000000000005</v>
      </c>
      <c r="I153" s="5">
        <v>0.31040000000000001</v>
      </c>
      <c r="J153" s="5">
        <v>0.92820000000000003</v>
      </c>
      <c r="K153" s="5">
        <v>3.8600000000000002E-2</v>
      </c>
      <c r="L153" s="4">
        <v>0.69579999999999997</v>
      </c>
      <c r="M153" s="4">
        <v>0.82840000000000003</v>
      </c>
      <c r="N153" s="4">
        <v>0.28549999999999998</v>
      </c>
      <c r="O153" s="4">
        <v>0.90300000000000002</v>
      </c>
      <c r="P153" s="4">
        <v>2.07E-2</v>
      </c>
      <c r="Q153" s="5">
        <v>0.72389999999999999</v>
      </c>
      <c r="R153" s="5">
        <v>0.89100000000000001</v>
      </c>
      <c r="S153" s="5">
        <v>0.24260000000000001</v>
      </c>
      <c r="T153" s="5">
        <v>0.85060000000000002</v>
      </c>
      <c r="U153" s="5">
        <v>1.5100000000000001E-2</v>
      </c>
      <c r="V153" s="4">
        <v>0.8075</v>
      </c>
      <c r="W153" s="4">
        <v>1.1037999999999999</v>
      </c>
      <c r="X153" s="4">
        <v>0.17519999999999999</v>
      </c>
      <c r="Y153" s="4">
        <v>0.60150000000000003</v>
      </c>
      <c r="Z153" s="4">
        <v>4.8999999999999998E-3</v>
      </c>
      <c r="AA153" s="14">
        <v>0.67269999999999996</v>
      </c>
      <c r="AB153" s="14">
        <v>0.7772</v>
      </c>
      <c r="AC153" s="14">
        <v>0.33200000000000002</v>
      </c>
      <c r="AD153" s="14">
        <v>0.9415</v>
      </c>
      <c r="AE153" s="14">
        <v>4.36E-2</v>
      </c>
      <c r="AF153" s="4">
        <v>0.68289999999999995</v>
      </c>
      <c r="AG153" s="4">
        <v>0.79900000000000004</v>
      </c>
      <c r="AH153" s="4">
        <v>0.30930000000000002</v>
      </c>
      <c r="AI153" s="4">
        <v>0.9274</v>
      </c>
      <c r="AJ153" s="4">
        <v>0.03</v>
      </c>
      <c r="AK153" s="14">
        <v>0.69540000000000002</v>
      </c>
      <c r="AL153" s="14">
        <v>0.82820000000000005</v>
      </c>
      <c r="AM153" s="14">
        <v>0.28510000000000002</v>
      </c>
      <c r="AN153" s="14">
        <v>0.9032</v>
      </c>
      <c r="AO153" s="14">
        <v>1.89E-2</v>
      </c>
      <c r="AP153" s="4">
        <v>0.72270000000000001</v>
      </c>
      <c r="AQ153" s="4">
        <v>0.89100000000000001</v>
      </c>
      <c r="AR153" s="4">
        <v>0.24690000000000001</v>
      </c>
      <c r="AS153" s="4">
        <v>0.84919999999999995</v>
      </c>
      <c r="AT153" s="4">
        <v>1.34E-2</v>
      </c>
      <c r="AU153" s="14">
        <v>0.80800000000000005</v>
      </c>
      <c r="AV153" s="14">
        <v>1.1051</v>
      </c>
      <c r="AW153" s="14">
        <v>0.17469999999999999</v>
      </c>
      <c r="AX153" s="14">
        <v>0.59970000000000001</v>
      </c>
      <c r="AY153" s="14">
        <v>6.4999999999999997E-3</v>
      </c>
      <c r="AZ153" s="4">
        <v>0.67530000000000001</v>
      </c>
      <c r="BA153" s="4">
        <v>0.78290000000000004</v>
      </c>
      <c r="BB153" s="4">
        <v>0.31680000000000003</v>
      </c>
      <c r="BC153" s="4">
        <v>0.94120000000000004</v>
      </c>
      <c r="BD153" s="4">
        <v>4.1099999999999998E-2</v>
      </c>
      <c r="BE153" s="5">
        <v>0.68179999999999996</v>
      </c>
      <c r="BF153" s="5">
        <v>0.79749999999999999</v>
      </c>
      <c r="BG153" s="5">
        <v>0.30930000000000002</v>
      </c>
      <c r="BH153" s="5">
        <v>0.92859999999999998</v>
      </c>
      <c r="BI153" s="5">
        <v>2.8899999999999999E-2</v>
      </c>
      <c r="BJ153" s="4">
        <v>0.69599999999999995</v>
      </c>
      <c r="BK153" s="4">
        <v>0.82920000000000005</v>
      </c>
      <c r="BL153" s="4">
        <v>0.2843</v>
      </c>
      <c r="BM153" s="4">
        <v>0.90410000000000001</v>
      </c>
      <c r="BN153" s="4">
        <v>1.9699999999999999E-2</v>
      </c>
      <c r="BO153" s="5">
        <v>0.72389999999999999</v>
      </c>
      <c r="BP153" s="5">
        <v>0.89449999999999996</v>
      </c>
      <c r="BQ153" s="5">
        <v>0.24940000000000001</v>
      </c>
      <c r="BR153" s="5">
        <v>0.84889999999999999</v>
      </c>
      <c r="BS153" s="5">
        <v>1.2500000000000001E-2</v>
      </c>
      <c r="BT153" s="4">
        <v>0.80710000000000004</v>
      </c>
      <c r="BU153" s="4">
        <v>1.1024</v>
      </c>
      <c r="BV153" s="4">
        <v>0.18210000000000001</v>
      </c>
      <c r="BW153" s="4">
        <v>0.59909999999999997</v>
      </c>
      <c r="BX153" s="4">
        <v>5.0000000000000001E-3</v>
      </c>
      <c r="BY153" s="5">
        <v>0.67179999999999995</v>
      </c>
      <c r="BZ153" s="5">
        <v>0.77539999999999998</v>
      </c>
      <c r="CA153" s="5">
        <v>0.33500000000000002</v>
      </c>
      <c r="CB153" s="5">
        <v>0.9415</v>
      </c>
      <c r="CC153" s="5">
        <v>2.8000000000000001E-2</v>
      </c>
      <c r="CD153" s="4">
        <v>0.68240000000000001</v>
      </c>
      <c r="CE153" s="4">
        <v>0.79859999999999998</v>
      </c>
      <c r="CF153" s="4">
        <v>0.30809999999999998</v>
      </c>
      <c r="CG153" s="4">
        <v>0.92779999999999996</v>
      </c>
      <c r="CH153" s="4">
        <v>2.1100000000000001E-2</v>
      </c>
      <c r="CI153" s="5">
        <v>0.69610000000000005</v>
      </c>
      <c r="CJ153" s="5">
        <v>0.8296</v>
      </c>
      <c r="CK153" s="5">
        <v>0.28360000000000002</v>
      </c>
      <c r="CL153" s="5">
        <v>0.90400000000000003</v>
      </c>
      <c r="CM153" s="5">
        <v>1.7500000000000002E-2</v>
      </c>
      <c r="CN153" s="4">
        <v>0.72430000000000005</v>
      </c>
      <c r="CO153" s="4">
        <v>0.89490000000000003</v>
      </c>
      <c r="CP153" s="4">
        <v>0.24840000000000001</v>
      </c>
      <c r="CQ153" s="4">
        <v>0.84950000000000003</v>
      </c>
      <c r="CR153" s="4">
        <v>9.1999999999999998E-3</v>
      </c>
      <c r="CS153" s="5">
        <v>0.80730000000000002</v>
      </c>
      <c r="CT153" s="5">
        <v>1.1017999999999999</v>
      </c>
      <c r="CU153" s="5">
        <v>0.1759</v>
      </c>
      <c r="CV153" s="5">
        <v>0.59770000000000001</v>
      </c>
      <c r="CW153" s="5">
        <v>3.5000000000000001E-3</v>
      </c>
      <c r="CX153" s="4">
        <v>0.67510000000000003</v>
      </c>
      <c r="CY153" s="4">
        <v>0.78169999999999995</v>
      </c>
      <c r="CZ153" s="4">
        <v>0.32419999999999999</v>
      </c>
      <c r="DA153" s="4">
        <v>0.94089999999999996</v>
      </c>
      <c r="DB153" s="4">
        <v>3.3700000000000001E-2</v>
      </c>
      <c r="DC153" s="16"/>
      <c r="DD153" s="16"/>
      <c r="DE153" s="16"/>
      <c r="DF153" s="16"/>
      <c r="DG153" s="16"/>
      <c r="DH153" s="4">
        <v>0.69579999999999997</v>
      </c>
      <c r="DI153" s="4">
        <v>0.8286</v>
      </c>
      <c r="DJ153" s="4">
        <v>0.2868</v>
      </c>
      <c r="DK153" s="4">
        <v>0.90329999999999999</v>
      </c>
      <c r="DL153" s="4">
        <v>1.5100000000000001E-2</v>
      </c>
      <c r="DM153" s="16"/>
      <c r="DN153" s="16"/>
      <c r="DO153" s="16"/>
      <c r="DP153" s="16"/>
      <c r="DQ153" s="16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0.69550000000000001</v>
      </c>
      <c r="EH153" s="5">
        <v>0.82779999999999998</v>
      </c>
      <c r="EI153" s="5">
        <v>0.28610000000000002</v>
      </c>
      <c r="EJ153" s="5">
        <v>0.90349999999999997</v>
      </c>
      <c r="EK153" s="5">
        <v>1.6899999999999998E-2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0.71295652173913038</v>
      </c>
      <c r="EW153" s="4">
        <f t="shared" si="37"/>
        <v>0.87138695652173925</v>
      </c>
      <c r="EX153" s="4">
        <f t="shared" si="38"/>
        <v>0.27224347826086964</v>
      </c>
      <c r="EY153" s="4">
        <f t="shared" si="39"/>
        <v>0.85375652173913053</v>
      </c>
      <c r="EZ153" s="4">
        <f t="shared" si="40"/>
        <v>2.1621739130434785E-2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k=20, r=0.1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r=0.1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k=20, r=0.1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k=5, r=0.1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k=20, r=0.9</v>
      </c>
    </row>
    <row r="154" spans="1:16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0.75719999999999998</v>
      </c>
      <c r="H154" s="5">
        <v>0.96599999999999997</v>
      </c>
      <c r="I154" s="5">
        <v>0.2447</v>
      </c>
      <c r="J154" s="5">
        <v>0.67800000000000005</v>
      </c>
      <c r="K154" s="5">
        <v>2.3800000000000002E-2</v>
      </c>
      <c r="L154" s="4">
        <v>0.77429999999999999</v>
      </c>
      <c r="M154" s="4">
        <v>1.0121</v>
      </c>
      <c r="N154" s="4">
        <v>0.2341</v>
      </c>
      <c r="O154" s="4">
        <v>0.64319999999999999</v>
      </c>
      <c r="P154" s="4">
        <v>1.32E-2</v>
      </c>
      <c r="Q154" s="5">
        <v>0.78710000000000002</v>
      </c>
      <c r="R154" s="5">
        <v>1.0499000000000001</v>
      </c>
      <c r="S154" s="5">
        <v>0.20619999999999999</v>
      </c>
      <c r="T154" s="5">
        <v>0.63300000000000001</v>
      </c>
      <c r="U154" s="5">
        <v>1.21E-2</v>
      </c>
      <c r="V154" s="4">
        <v>0.83199999999999996</v>
      </c>
      <c r="W154" s="4">
        <v>1.1681999999999999</v>
      </c>
      <c r="X154" s="4">
        <v>0.12479999999999999</v>
      </c>
      <c r="Y154" s="4">
        <v>0.55269999999999997</v>
      </c>
      <c r="Z154" s="4">
        <v>4.1999999999999997E-3</v>
      </c>
      <c r="AA154" s="14">
        <v>0.73719999999999997</v>
      </c>
      <c r="AB154" s="14">
        <v>0.9194</v>
      </c>
      <c r="AC154" s="14">
        <v>0.26279999999999998</v>
      </c>
      <c r="AD154" s="14">
        <v>0.71379999999999999</v>
      </c>
      <c r="AE154" s="14">
        <v>2.7300000000000001E-2</v>
      </c>
      <c r="AF154" s="4">
        <v>0.75739999999999996</v>
      </c>
      <c r="AG154" s="4">
        <v>0.96730000000000005</v>
      </c>
      <c r="AH154" s="4">
        <v>0.24640000000000001</v>
      </c>
      <c r="AI154" s="4">
        <v>0.67800000000000005</v>
      </c>
      <c r="AJ154" s="4">
        <v>1.9E-2</v>
      </c>
      <c r="AK154" s="14">
        <v>0.77090000000000003</v>
      </c>
      <c r="AL154" s="14">
        <v>1.0038</v>
      </c>
      <c r="AM154" s="14">
        <v>0.2389</v>
      </c>
      <c r="AN154" s="14">
        <v>0.64170000000000005</v>
      </c>
      <c r="AO154" s="14">
        <v>1.21E-2</v>
      </c>
      <c r="AP154" s="4">
        <v>0.78469999999999995</v>
      </c>
      <c r="AQ154" s="4">
        <v>1.0448</v>
      </c>
      <c r="AR154" s="4">
        <v>0.21329999999999999</v>
      </c>
      <c r="AS154" s="4">
        <v>0.63129999999999997</v>
      </c>
      <c r="AT154" s="4">
        <v>8.5000000000000006E-3</v>
      </c>
      <c r="AU154" s="14">
        <v>0.83160000000000001</v>
      </c>
      <c r="AV154" s="14">
        <v>1.1681999999999999</v>
      </c>
      <c r="AW154" s="14">
        <v>0.125</v>
      </c>
      <c r="AX154" s="14">
        <v>0.55149999999999999</v>
      </c>
      <c r="AY154" s="14">
        <v>4.5999999999999999E-3</v>
      </c>
      <c r="AZ154" s="4">
        <v>0.74299999999999999</v>
      </c>
      <c r="BA154" s="4">
        <v>0.93010000000000004</v>
      </c>
      <c r="BB154" s="4">
        <v>0.25590000000000002</v>
      </c>
      <c r="BC154" s="4">
        <v>0.71319999999999995</v>
      </c>
      <c r="BD154" s="4">
        <v>2.46E-2</v>
      </c>
      <c r="BE154" s="5">
        <v>0.75629999999999997</v>
      </c>
      <c r="BF154" s="5">
        <v>0.96540000000000004</v>
      </c>
      <c r="BG154" s="5">
        <v>0.24779999999999999</v>
      </c>
      <c r="BH154" s="5">
        <v>0.67920000000000003</v>
      </c>
      <c r="BI154" s="5">
        <v>1.77E-2</v>
      </c>
      <c r="BJ154" s="4">
        <v>0.77210000000000001</v>
      </c>
      <c r="BK154" s="4">
        <v>1.008</v>
      </c>
      <c r="BL154" s="4">
        <v>0.23549999999999999</v>
      </c>
      <c r="BM154" s="4">
        <v>0.64300000000000002</v>
      </c>
      <c r="BN154" s="4">
        <v>1.11E-2</v>
      </c>
      <c r="BO154" s="5">
        <v>0.7853</v>
      </c>
      <c r="BP154" s="5">
        <v>1.048</v>
      </c>
      <c r="BQ154" s="5">
        <v>0.21429999999999999</v>
      </c>
      <c r="BR154" s="5">
        <v>0.63090000000000002</v>
      </c>
      <c r="BS154" s="5">
        <v>7.9000000000000008E-3</v>
      </c>
      <c r="BT154" s="4">
        <v>0.83230000000000004</v>
      </c>
      <c r="BU154" s="4">
        <v>1.1708000000000001</v>
      </c>
      <c r="BV154" s="4">
        <v>0.1305</v>
      </c>
      <c r="BW154" s="4">
        <v>0.55220000000000002</v>
      </c>
      <c r="BX154" s="4">
        <v>3.3999999999999998E-3</v>
      </c>
      <c r="BY154" s="5">
        <v>0.73970000000000002</v>
      </c>
      <c r="BZ154" s="5">
        <v>0.92210000000000003</v>
      </c>
      <c r="CA154" s="5">
        <v>0.25480000000000003</v>
      </c>
      <c r="CB154" s="5">
        <v>0.71450000000000002</v>
      </c>
      <c r="CC154" s="5">
        <v>1.6299999999999999E-2</v>
      </c>
      <c r="CD154" s="4">
        <v>0.75509999999999999</v>
      </c>
      <c r="CE154" s="4">
        <v>0.96189999999999998</v>
      </c>
      <c r="CF154" s="4">
        <v>0.2485</v>
      </c>
      <c r="CG154" s="4">
        <v>0.67920000000000003</v>
      </c>
      <c r="CH154" s="4">
        <v>1.2E-2</v>
      </c>
      <c r="CI154" s="5">
        <v>0.77370000000000005</v>
      </c>
      <c r="CJ154" s="5">
        <v>1.0124</v>
      </c>
      <c r="CK154" s="5">
        <v>0.23100000000000001</v>
      </c>
      <c r="CL154" s="5">
        <v>0.64319999999999999</v>
      </c>
      <c r="CM154" s="5">
        <v>1.0800000000000001E-2</v>
      </c>
      <c r="CN154" s="4">
        <v>0.78690000000000004</v>
      </c>
      <c r="CO154" s="4">
        <v>1.0504</v>
      </c>
      <c r="CP154" s="4">
        <v>0.21329999999999999</v>
      </c>
      <c r="CQ154" s="4">
        <v>0.63109999999999999</v>
      </c>
      <c r="CR154" s="4">
        <v>5.5999999999999999E-3</v>
      </c>
      <c r="CS154" s="5">
        <v>0.82979999999999998</v>
      </c>
      <c r="CT154" s="5">
        <v>1.1633</v>
      </c>
      <c r="CU154" s="5">
        <v>0.129</v>
      </c>
      <c r="CV154" s="5">
        <v>0.55220000000000002</v>
      </c>
      <c r="CW154" s="5">
        <v>2.3E-3</v>
      </c>
      <c r="CX154" s="4">
        <v>0.74150000000000005</v>
      </c>
      <c r="CY154" s="4">
        <v>0.92610000000000003</v>
      </c>
      <c r="CZ154" s="4">
        <v>0.25629999999999997</v>
      </c>
      <c r="DA154" s="4">
        <v>0.71399999999999997</v>
      </c>
      <c r="DB154" s="4">
        <v>1.8700000000000001E-2</v>
      </c>
      <c r="DC154" s="16"/>
      <c r="DD154" s="16"/>
      <c r="DE154" s="16"/>
      <c r="DF154" s="16"/>
      <c r="DG154" s="16"/>
      <c r="DH154" s="4">
        <v>0.77210000000000001</v>
      </c>
      <c r="DI154" s="4">
        <v>1.0073000000000001</v>
      </c>
      <c r="DJ154" s="4">
        <v>0.2369</v>
      </c>
      <c r="DK154" s="4">
        <v>0.64219999999999999</v>
      </c>
      <c r="DL154" s="4">
        <v>8.8999999999999999E-3</v>
      </c>
      <c r="DM154" s="16"/>
      <c r="DN154" s="16"/>
      <c r="DO154" s="16"/>
      <c r="DP154" s="16"/>
      <c r="DQ154" s="16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0.77543181818181817</v>
      </c>
      <c r="EW154" s="4">
        <f t="shared" si="37"/>
        <v>1.0176545454545456</v>
      </c>
      <c r="EX154" s="4">
        <f t="shared" si="38"/>
        <v>0.21771363636363636</v>
      </c>
      <c r="EY154" s="4">
        <f t="shared" si="39"/>
        <v>0.64695909090909087</v>
      </c>
      <c r="EZ154" s="4">
        <f t="shared" si="40"/>
        <v>1.3390909090909092E-2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k=10, r=0.1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k=10, r=0.1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k=10, r=0.1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r=0.1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k=20, r=0.9</v>
      </c>
    </row>
    <row r="155" spans="1:16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0.68230000000000002</v>
      </c>
      <c r="H155" s="5">
        <v>0.7974</v>
      </c>
      <c r="I155" s="5">
        <v>0.30640000000000001</v>
      </c>
      <c r="J155" s="5">
        <v>0.89959999999999996</v>
      </c>
      <c r="K155" s="5">
        <v>3.7600000000000001E-2</v>
      </c>
      <c r="L155" s="4">
        <v>0.69940000000000002</v>
      </c>
      <c r="M155" s="4">
        <v>0.83650000000000002</v>
      </c>
      <c r="N155" s="4">
        <v>0.27850000000000003</v>
      </c>
      <c r="O155" s="4">
        <v>0.86680000000000001</v>
      </c>
      <c r="P155" s="4">
        <v>2.2599999999999999E-2</v>
      </c>
      <c r="Q155" s="5">
        <v>0.73599999999999999</v>
      </c>
      <c r="R155" s="5">
        <v>0.92120000000000002</v>
      </c>
      <c r="S155" s="5">
        <v>0.21759999999999999</v>
      </c>
      <c r="T155" s="5">
        <v>0.80200000000000005</v>
      </c>
      <c r="U155" s="5">
        <v>1.49E-2</v>
      </c>
      <c r="V155" s="4">
        <v>0.83160000000000001</v>
      </c>
      <c r="W155" s="4">
        <v>1.1654</v>
      </c>
      <c r="X155" s="4">
        <v>0.1208</v>
      </c>
      <c r="Y155" s="4">
        <v>0.56340000000000001</v>
      </c>
      <c r="Z155" s="4">
        <v>4.8999999999999998E-3</v>
      </c>
      <c r="AA155" s="14">
        <v>0.6704</v>
      </c>
      <c r="AB155" s="14">
        <v>0.77290000000000003</v>
      </c>
      <c r="AC155" s="14">
        <v>0.33689999999999998</v>
      </c>
      <c r="AD155" s="14">
        <v>0.9204</v>
      </c>
      <c r="AE155" s="14">
        <v>4.0399999999999998E-2</v>
      </c>
      <c r="AF155" s="4">
        <v>0.68110000000000004</v>
      </c>
      <c r="AG155" s="4">
        <v>0.79479999999999995</v>
      </c>
      <c r="AH155" s="4">
        <v>0.31559999999999999</v>
      </c>
      <c r="AI155" s="4">
        <v>0.89939999999999998</v>
      </c>
      <c r="AJ155" s="4">
        <v>2.9399999999999999E-2</v>
      </c>
      <c r="AK155" s="14">
        <v>0.69889999999999997</v>
      </c>
      <c r="AL155" s="14">
        <v>0.83620000000000005</v>
      </c>
      <c r="AM155" s="14">
        <v>0.27650000000000002</v>
      </c>
      <c r="AN155" s="14">
        <v>0.8659</v>
      </c>
      <c r="AO155" s="14">
        <v>1.6799999999999999E-2</v>
      </c>
      <c r="AP155" s="4">
        <v>0.73340000000000005</v>
      </c>
      <c r="AQ155" s="4">
        <v>0.91720000000000002</v>
      </c>
      <c r="AR155" s="4">
        <v>0.22589999999999999</v>
      </c>
      <c r="AS155" s="4">
        <v>0.79990000000000006</v>
      </c>
      <c r="AT155" s="4">
        <v>1.41E-2</v>
      </c>
      <c r="AU155" s="14">
        <v>0.83120000000000005</v>
      </c>
      <c r="AV155" s="14">
        <v>1.1656</v>
      </c>
      <c r="AW155" s="14">
        <v>0.12039999999999999</v>
      </c>
      <c r="AX155" s="14">
        <v>0.56179999999999997</v>
      </c>
      <c r="AY155" s="14">
        <v>7.9000000000000008E-3</v>
      </c>
      <c r="AZ155" s="4">
        <v>0.67159999999999997</v>
      </c>
      <c r="BA155" s="4">
        <v>0.7742</v>
      </c>
      <c r="BB155" s="4">
        <v>0.33410000000000001</v>
      </c>
      <c r="BC155" s="4">
        <v>0.91959999999999997</v>
      </c>
      <c r="BD155" s="4">
        <v>3.9399999999999998E-2</v>
      </c>
      <c r="BE155" s="5">
        <v>0.68079999999999996</v>
      </c>
      <c r="BF155" s="5">
        <v>0.79490000000000005</v>
      </c>
      <c r="BG155" s="5">
        <v>0.31319999999999998</v>
      </c>
      <c r="BH155" s="5">
        <v>0.90049999999999997</v>
      </c>
      <c r="BI155" s="5">
        <v>2.8799999999999999E-2</v>
      </c>
      <c r="BJ155" s="4">
        <v>0.6996</v>
      </c>
      <c r="BK155" s="4">
        <v>0.83750000000000002</v>
      </c>
      <c r="BL155" s="4">
        <v>0.27550000000000002</v>
      </c>
      <c r="BM155" s="4">
        <v>0.86709999999999998</v>
      </c>
      <c r="BN155" s="4">
        <v>1.9300000000000001E-2</v>
      </c>
      <c r="BO155" s="5">
        <v>0.73560000000000003</v>
      </c>
      <c r="BP155" s="5">
        <v>0.92249999999999999</v>
      </c>
      <c r="BQ155" s="5">
        <v>0.22489999999999999</v>
      </c>
      <c r="BR155" s="5">
        <v>0.79979999999999996</v>
      </c>
      <c r="BS155" s="5">
        <v>1.2999999999999999E-2</v>
      </c>
      <c r="BT155" s="4">
        <v>0.83199999999999996</v>
      </c>
      <c r="BU155" s="4">
        <v>1.1682999999999999</v>
      </c>
      <c r="BV155" s="4">
        <v>0.12690000000000001</v>
      </c>
      <c r="BW155" s="4">
        <v>0.56130000000000002</v>
      </c>
      <c r="BX155" s="4">
        <v>4.7999999999999996E-3</v>
      </c>
      <c r="BY155" s="5">
        <v>0.66830000000000001</v>
      </c>
      <c r="BZ155" s="5">
        <v>0.76780000000000004</v>
      </c>
      <c r="CA155" s="5">
        <v>0.34649999999999997</v>
      </c>
      <c r="CB155" s="5">
        <v>0.92030000000000001</v>
      </c>
      <c r="CC155" s="5">
        <v>2.8299999999999999E-2</v>
      </c>
      <c r="CD155" s="4">
        <v>0.68189999999999995</v>
      </c>
      <c r="CE155" s="4">
        <v>0.79710000000000003</v>
      </c>
      <c r="CF155" s="4">
        <v>0.311</v>
      </c>
      <c r="CG155" s="4">
        <v>0.90080000000000005</v>
      </c>
      <c r="CH155" s="4">
        <v>2.07E-2</v>
      </c>
      <c r="CI155" s="5">
        <v>0.70020000000000004</v>
      </c>
      <c r="CJ155" s="5">
        <v>0.8397</v>
      </c>
      <c r="CK155" s="5">
        <v>0.27500000000000002</v>
      </c>
      <c r="CL155" s="5">
        <v>0.86719999999999997</v>
      </c>
      <c r="CM155" s="5">
        <v>1.6799999999999999E-2</v>
      </c>
      <c r="CN155" s="4">
        <v>0.73629999999999995</v>
      </c>
      <c r="CO155" s="4">
        <v>0.92390000000000005</v>
      </c>
      <c r="CP155" s="4">
        <v>0.2218</v>
      </c>
      <c r="CQ155" s="4">
        <v>0.80010000000000003</v>
      </c>
      <c r="CR155" s="4">
        <v>9.1000000000000004E-3</v>
      </c>
      <c r="CS155" s="5">
        <v>0.82989999999999997</v>
      </c>
      <c r="CT155" s="5">
        <v>1.1620999999999999</v>
      </c>
      <c r="CU155" s="5">
        <v>0.1246</v>
      </c>
      <c r="CV155" s="5">
        <v>0.56089999999999995</v>
      </c>
      <c r="CW155" s="5">
        <v>3.3E-3</v>
      </c>
      <c r="CX155" s="4">
        <v>0.67100000000000004</v>
      </c>
      <c r="CY155" s="4">
        <v>0.77290000000000003</v>
      </c>
      <c r="CZ155" s="4">
        <v>0.33750000000000002</v>
      </c>
      <c r="DA155" s="4">
        <v>0.91949999999999998</v>
      </c>
      <c r="DB155" s="4">
        <v>3.3099999999999997E-2</v>
      </c>
      <c r="DC155" s="16"/>
      <c r="DD155" s="16"/>
      <c r="DE155" s="16"/>
      <c r="DF155" s="16"/>
      <c r="DG155" s="16"/>
      <c r="DH155" s="4">
        <v>0.6996</v>
      </c>
      <c r="DI155" s="4">
        <v>0.83760000000000001</v>
      </c>
      <c r="DJ155" s="4">
        <v>0.2782</v>
      </c>
      <c r="DK155" s="4">
        <v>0.86650000000000005</v>
      </c>
      <c r="DL155" s="4">
        <v>1.4999999999999999E-2</v>
      </c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0.7200363636363637</v>
      </c>
      <c r="EW155" s="4">
        <f t="shared" si="37"/>
        <v>0.88966818181818175</v>
      </c>
      <c r="EX155" s="4">
        <f t="shared" si="38"/>
        <v>0.25859090909090915</v>
      </c>
      <c r="EY155" s="4">
        <f t="shared" si="39"/>
        <v>0.81745909090909064</v>
      </c>
      <c r="EZ155" s="4">
        <f t="shared" si="40"/>
        <v>2.1177272727272729E-2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k=20, r=0.1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r=0.1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k=20, r=0.1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r=0.1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k=20, r=0.9</v>
      </c>
    </row>
    <row r="156" spans="1:16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0.71079999999999999</v>
      </c>
      <c r="H156" s="5">
        <v>0.86829999999999996</v>
      </c>
      <c r="I156" s="5">
        <v>0.29730000000000001</v>
      </c>
      <c r="J156" s="5">
        <v>0.91649999999999998</v>
      </c>
      <c r="K156" s="5">
        <v>3.8300000000000001E-2</v>
      </c>
      <c r="L156" s="4">
        <v>0.73</v>
      </c>
      <c r="M156" s="4">
        <v>0.91449999999999998</v>
      </c>
      <c r="N156" s="4">
        <v>0.28560000000000002</v>
      </c>
      <c r="O156" s="4">
        <v>0.88100000000000001</v>
      </c>
      <c r="P156" s="4">
        <v>1.9400000000000001E-2</v>
      </c>
      <c r="Q156" s="5">
        <v>0.75970000000000004</v>
      </c>
      <c r="R156" s="5">
        <v>0.98399999999999999</v>
      </c>
      <c r="S156" s="5">
        <v>0.22550000000000001</v>
      </c>
      <c r="T156" s="5">
        <v>0.81569999999999998</v>
      </c>
      <c r="U156" s="5">
        <v>1.2200000000000001E-2</v>
      </c>
      <c r="V156" s="4">
        <v>0.84219999999999995</v>
      </c>
      <c r="W156" s="4">
        <v>1.1882999999999999</v>
      </c>
      <c r="X156" s="4">
        <v>7.4399999999999994E-2</v>
      </c>
      <c r="Y156" s="4">
        <v>0.5978</v>
      </c>
      <c r="Z156" s="4">
        <v>7.4999999999999997E-3</v>
      </c>
      <c r="AA156" s="14">
        <v>0.69269999999999998</v>
      </c>
      <c r="AB156" s="14">
        <v>0.83009999999999995</v>
      </c>
      <c r="AC156" s="14">
        <v>0.31929999999999997</v>
      </c>
      <c r="AD156" s="14">
        <v>0.93600000000000005</v>
      </c>
      <c r="AE156" s="14">
        <v>4.0500000000000001E-2</v>
      </c>
      <c r="AF156" s="4">
        <v>0.7097</v>
      </c>
      <c r="AG156" s="4">
        <v>0.86470000000000002</v>
      </c>
      <c r="AH156" s="4">
        <v>0.30430000000000001</v>
      </c>
      <c r="AI156" s="4">
        <v>0.91520000000000001</v>
      </c>
      <c r="AJ156" s="4">
        <v>2.87E-2</v>
      </c>
      <c r="AK156" s="14">
        <v>0.72870000000000001</v>
      </c>
      <c r="AL156" s="14">
        <v>0.91169999999999995</v>
      </c>
      <c r="AM156" s="14">
        <v>0.27600000000000002</v>
      </c>
      <c r="AN156" s="14">
        <v>0.88090000000000002</v>
      </c>
      <c r="AO156" s="14">
        <v>1.7899999999999999E-2</v>
      </c>
      <c r="AP156" s="4">
        <v>0.7591</v>
      </c>
      <c r="AQ156" s="4">
        <v>0.98340000000000005</v>
      </c>
      <c r="AR156" s="4">
        <v>0.2303</v>
      </c>
      <c r="AS156" s="4">
        <v>0.81520000000000004</v>
      </c>
      <c r="AT156" s="4">
        <v>1.3599999999999999E-2</v>
      </c>
      <c r="AU156" s="14">
        <v>0.84319999999999995</v>
      </c>
      <c r="AV156" s="14">
        <v>1.1906000000000001</v>
      </c>
      <c r="AW156" s="14">
        <v>8.2100000000000006E-2</v>
      </c>
      <c r="AX156" s="14">
        <v>0.59630000000000005</v>
      </c>
      <c r="AY156" s="14">
        <v>8.3999999999999995E-3</v>
      </c>
      <c r="AZ156" s="4">
        <v>0.69640000000000002</v>
      </c>
      <c r="BA156" s="4">
        <v>0.83409999999999995</v>
      </c>
      <c r="BB156" s="4">
        <v>0.30420000000000003</v>
      </c>
      <c r="BC156" s="4">
        <v>0.93520000000000003</v>
      </c>
      <c r="BD156" s="4">
        <v>3.7400000000000003E-2</v>
      </c>
      <c r="BE156" s="5">
        <v>0.70940000000000003</v>
      </c>
      <c r="BF156" s="5">
        <v>0.86580000000000001</v>
      </c>
      <c r="BG156" s="5">
        <v>0.30480000000000002</v>
      </c>
      <c r="BH156" s="5">
        <v>0.91610000000000003</v>
      </c>
      <c r="BI156" s="5">
        <v>2.7199999999999998E-2</v>
      </c>
      <c r="BJ156" s="4">
        <v>0.73050000000000004</v>
      </c>
      <c r="BK156" s="4">
        <v>0.9133</v>
      </c>
      <c r="BL156" s="4">
        <v>0.27439999999999998</v>
      </c>
      <c r="BM156" s="4">
        <v>0.88200000000000001</v>
      </c>
      <c r="BN156" s="4">
        <v>1.8100000000000002E-2</v>
      </c>
      <c r="BO156" s="5">
        <v>0.76239999999999997</v>
      </c>
      <c r="BP156" s="5">
        <v>0.99209999999999998</v>
      </c>
      <c r="BQ156" s="5">
        <v>0.22989999999999999</v>
      </c>
      <c r="BR156" s="5">
        <v>0.81579999999999997</v>
      </c>
      <c r="BS156" s="5">
        <v>1.3299999999999999E-2</v>
      </c>
      <c r="BT156" s="4">
        <v>0.84450000000000003</v>
      </c>
      <c r="BU156" s="4">
        <v>1.1933</v>
      </c>
      <c r="BV156" s="4">
        <v>8.2100000000000006E-2</v>
      </c>
      <c r="BW156" s="4">
        <v>0.59760000000000002</v>
      </c>
      <c r="BX156" s="4">
        <v>4.4999999999999997E-3</v>
      </c>
      <c r="BY156" s="5">
        <v>0.69330000000000003</v>
      </c>
      <c r="BZ156" s="5">
        <v>0.8306</v>
      </c>
      <c r="CA156" s="5">
        <v>0.31990000000000002</v>
      </c>
      <c r="CB156" s="5">
        <v>0.93559999999999999</v>
      </c>
      <c r="CC156" s="5">
        <v>2.6499999999999999E-2</v>
      </c>
      <c r="CD156" s="4">
        <v>0.70889999999999997</v>
      </c>
      <c r="CE156" s="4">
        <v>0.86380000000000001</v>
      </c>
      <c r="CF156" s="4">
        <v>0.30370000000000003</v>
      </c>
      <c r="CG156" s="4">
        <v>0.91579999999999995</v>
      </c>
      <c r="CH156" s="4">
        <v>2.01E-2</v>
      </c>
      <c r="CI156" s="5">
        <v>0.7298</v>
      </c>
      <c r="CJ156" s="5">
        <v>0.91269999999999996</v>
      </c>
      <c r="CK156" s="5">
        <v>0.27539999999999998</v>
      </c>
      <c r="CL156" s="5">
        <v>0.88219999999999998</v>
      </c>
      <c r="CM156" s="5">
        <v>1.6400000000000001E-2</v>
      </c>
      <c r="CN156" s="4">
        <v>0.76170000000000004</v>
      </c>
      <c r="CO156" s="4">
        <v>0.98970000000000002</v>
      </c>
      <c r="CP156" s="4">
        <v>0.22969999999999999</v>
      </c>
      <c r="CQ156" s="4">
        <v>0.81359999999999999</v>
      </c>
      <c r="CR156" s="4">
        <v>8.8999999999999999E-3</v>
      </c>
      <c r="CS156" s="5">
        <v>0.84130000000000005</v>
      </c>
      <c r="CT156" s="5">
        <v>1.1847000000000001</v>
      </c>
      <c r="CU156" s="5">
        <v>8.2600000000000007E-2</v>
      </c>
      <c r="CV156" s="5">
        <v>0.59740000000000004</v>
      </c>
      <c r="CW156" s="5">
        <v>3.3999999999999998E-3</v>
      </c>
      <c r="CX156" s="4">
        <v>0.69610000000000005</v>
      </c>
      <c r="CY156" s="4">
        <v>0.83499999999999996</v>
      </c>
      <c r="CZ156" s="4">
        <v>0.31900000000000001</v>
      </c>
      <c r="DA156" s="4">
        <v>0.93479999999999996</v>
      </c>
      <c r="DB156" s="4">
        <v>3.1399999999999997E-2</v>
      </c>
      <c r="DC156" s="16"/>
      <c r="DD156" s="16"/>
      <c r="DE156" s="16"/>
      <c r="DF156" s="16"/>
      <c r="DG156" s="16"/>
      <c r="DH156" s="4">
        <v>0.72950000000000004</v>
      </c>
      <c r="DI156" s="4">
        <v>0.91169999999999995</v>
      </c>
      <c r="DJ156" s="4">
        <v>0.27950000000000003</v>
      </c>
      <c r="DK156" s="4">
        <v>0.88139999999999996</v>
      </c>
      <c r="DL156" s="4">
        <v>1.41E-2</v>
      </c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0.74432727272727273</v>
      </c>
      <c r="EW156" s="4">
        <f t="shared" si="37"/>
        <v>0.94970454545454541</v>
      </c>
      <c r="EX156" s="4">
        <f t="shared" si="38"/>
        <v>0.24576818181818186</v>
      </c>
      <c r="EY156" s="4">
        <f t="shared" si="39"/>
        <v>0.83628181818181813</v>
      </c>
      <c r="EZ156" s="4">
        <f t="shared" si="40"/>
        <v>2.0272727272727276E-2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k=10, r=0.1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k=10, r=0.1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k=20, r=0.1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r=0.1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k=20, r=0.9</v>
      </c>
    </row>
    <row r="157" spans="1:16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0.76670000000000005</v>
      </c>
      <c r="H157" s="5">
        <v>1.0021</v>
      </c>
      <c r="I157" s="5">
        <v>0.22670000000000001</v>
      </c>
      <c r="J157" s="5">
        <v>0.64049999999999996</v>
      </c>
      <c r="K157" s="5">
        <v>3.8600000000000002E-2</v>
      </c>
      <c r="L157" s="4">
        <v>0.80210000000000004</v>
      </c>
      <c r="M157" s="4">
        <v>1.0912999999999999</v>
      </c>
      <c r="N157" s="4">
        <v>0.21410000000000001</v>
      </c>
      <c r="O157" s="4">
        <v>0.56920000000000004</v>
      </c>
      <c r="P157" s="4">
        <v>2.9000000000000001E-2</v>
      </c>
      <c r="Q157" s="5">
        <v>0.81059999999999999</v>
      </c>
      <c r="R157" s="5">
        <v>1.1155999999999999</v>
      </c>
      <c r="S157" s="5">
        <v>0.19339999999999999</v>
      </c>
      <c r="T157" s="5">
        <v>0.55130000000000001</v>
      </c>
      <c r="U157" s="5">
        <v>1.54E-2</v>
      </c>
      <c r="V157" s="4">
        <v>0.84299999999999997</v>
      </c>
      <c r="W157" s="4">
        <v>1.1890000000000001</v>
      </c>
      <c r="X157" s="4">
        <v>7.3999999999999996E-2</v>
      </c>
      <c r="Y157" s="4">
        <v>0.57530000000000003</v>
      </c>
      <c r="Z157" s="4">
        <v>5.5999999999999999E-3</v>
      </c>
      <c r="AA157" s="14">
        <v>0.73219999999999996</v>
      </c>
      <c r="AB157" s="14">
        <v>0.92130000000000001</v>
      </c>
      <c r="AC157" s="14">
        <v>0.25369999999999998</v>
      </c>
      <c r="AD157" s="14">
        <v>0.70960000000000001</v>
      </c>
      <c r="AE157" s="14">
        <v>4.8599999999999997E-2</v>
      </c>
      <c r="AF157" s="4">
        <v>0.76519999999999999</v>
      </c>
      <c r="AG157" s="4">
        <v>0.99570000000000003</v>
      </c>
      <c r="AH157" s="4">
        <v>0.2349</v>
      </c>
      <c r="AI157" s="4">
        <v>0.64300000000000002</v>
      </c>
      <c r="AJ157" s="4">
        <v>3.1099999999999999E-2</v>
      </c>
      <c r="AK157" s="14">
        <v>0.79830000000000001</v>
      </c>
      <c r="AL157" s="14">
        <v>1.0798000000000001</v>
      </c>
      <c r="AM157" s="14">
        <v>0.21920000000000001</v>
      </c>
      <c r="AN157" s="14">
        <v>0.56889999999999996</v>
      </c>
      <c r="AO157" s="14">
        <v>2.1600000000000001E-2</v>
      </c>
      <c r="AP157" s="4">
        <v>0.81110000000000004</v>
      </c>
      <c r="AQ157" s="4">
        <v>1.1164000000000001</v>
      </c>
      <c r="AR157" s="4">
        <v>0.19400000000000001</v>
      </c>
      <c r="AS157" s="4">
        <v>0.55120000000000002</v>
      </c>
      <c r="AT157" s="4">
        <v>1.4E-2</v>
      </c>
      <c r="AU157" s="14">
        <v>0.84389999999999998</v>
      </c>
      <c r="AV157" s="14">
        <v>1.1903999999999999</v>
      </c>
      <c r="AW157" s="14">
        <v>7.9600000000000004E-2</v>
      </c>
      <c r="AX157" s="14">
        <v>0.57389999999999997</v>
      </c>
      <c r="AY157" s="14">
        <v>7.4999999999999997E-3</v>
      </c>
      <c r="AZ157" s="4">
        <v>0.73419999999999996</v>
      </c>
      <c r="BA157" s="4">
        <v>0.91969999999999996</v>
      </c>
      <c r="BB157" s="4">
        <v>0.25040000000000001</v>
      </c>
      <c r="BC157" s="4">
        <v>0.71140000000000003</v>
      </c>
      <c r="BD157" s="4">
        <v>4.2099999999999999E-2</v>
      </c>
      <c r="BE157" s="5">
        <v>0.76490000000000002</v>
      </c>
      <c r="BF157" s="5">
        <v>0.99529999999999996</v>
      </c>
      <c r="BG157" s="5">
        <v>0.23649999999999999</v>
      </c>
      <c r="BH157" s="5">
        <v>0.64280000000000004</v>
      </c>
      <c r="BI157" s="5">
        <v>3.1099999999999999E-2</v>
      </c>
      <c r="BJ157" s="4">
        <v>0.80130000000000001</v>
      </c>
      <c r="BK157" s="4">
        <v>1.0869</v>
      </c>
      <c r="BL157" s="4">
        <v>0.21299999999999999</v>
      </c>
      <c r="BM157" s="4">
        <v>0.56859999999999999</v>
      </c>
      <c r="BN157" s="4">
        <v>2.18E-2</v>
      </c>
      <c r="BO157" s="5">
        <v>0.8115</v>
      </c>
      <c r="BP157" s="5">
        <v>1.1189</v>
      </c>
      <c r="BQ157" s="5">
        <v>0.19769999999999999</v>
      </c>
      <c r="BR157" s="5">
        <v>0.55230000000000001</v>
      </c>
      <c r="BS157" s="5">
        <v>1.29E-2</v>
      </c>
      <c r="BT157" s="4">
        <v>0.84430000000000005</v>
      </c>
      <c r="BU157" s="4">
        <v>1.1912</v>
      </c>
      <c r="BV157" s="4">
        <v>8.0799999999999997E-2</v>
      </c>
      <c r="BW157" s="4">
        <v>0.57579999999999998</v>
      </c>
      <c r="BX157" s="4">
        <v>5.5999999999999999E-3</v>
      </c>
      <c r="BY157" s="5">
        <v>0.73240000000000005</v>
      </c>
      <c r="BZ157" s="5">
        <v>0.91759999999999997</v>
      </c>
      <c r="CA157" s="5">
        <v>0.25519999999999998</v>
      </c>
      <c r="CB157" s="5">
        <v>0.71050000000000002</v>
      </c>
      <c r="CC157" s="5">
        <v>2.98E-2</v>
      </c>
      <c r="CD157" s="4">
        <v>0.76549999999999996</v>
      </c>
      <c r="CE157" s="4">
        <v>0.99719999999999998</v>
      </c>
      <c r="CF157" s="4">
        <v>0.2339</v>
      </c>
      <c r="CG157" s="4">
        <v>0.64229999999999998</v>
      </c>
      <c r="CH157" s="4">
        <v>2.2200000000000001E-2</v>
      </c>
      <c r="CI157" s="5">
        <v>0.80030000000000001</v>
      </c>
      <c r="CJ157" s="5">
        <v>1.087</v>
      </c>
      <c r="CK157" s="5">
        <v>0.21460000000000001</v>
      </c>
      <c r="CL157" s="5">
        <v>0.56969999999999998</v>
      </c>
      <c r="CM157" s="5">
        <v>1.8200000000000001E-2</v>
      </c>
      <c r="CN157" s="4">
        <v>0.81259999999999999</v>
      </c>
      <c r="CO157" s="4">
        <v>1.1208</v>
      </c>
      <c r="CP157" s="4">
        <v>0.19470000000000001</v>
      </c>
      <c r="CQ157" s="4">
        <v>0.55079999999999996</v>
      </c>
      <c r="CR157" s="4">
        <v>1.01E-2</v>
      </c>
      <c r="CS157" s="5">
        <v>0.84230000000000005</v>
      </c>
      <c r="CT157" s="5">
        <v>1.1847000000000001</v>
      </c>
      <c r="CU157" s="5">
        <v>8.0699999999999994E-2</v>
      </c>
      <c r="CV157" s="5">
        <v>0.57499999999999996</v>
      </c>
      <c r="CW157" s="5">
        <v>4.0000000000000001E-3</v>
      </c>
      <c r="CX157" s="4">
        <v>0.73280000000000001</v>
      </c>
      <c r="CY157" s="4">
        <v>0.91769999999999996</v>
      </c>
      <c r="CZ157" s="4">
        <v>0.25109999999999999</v>
      </c>
      <c r="DA157" s="4">
        <v>0.71050000000000002</v>
      </c>
      <c r="DB157" s="4">
        <v>3.4799999999999998E-2</v>
      </c>
      <c r="DC157" s="16"/>
      <c r="DD157" s="16"/>
      <c r="DE157" s="16"/>
      <c r="DF157" s="16"/>
      <c r="DG157" s="16"/>
      <c r="DH157" s="4">
        <v>0.79869999999999997</v>
      </c>
      <c r="DI157" s="4">
        <v>1.0817000000000001</v>
      </c>
      <c r="DJ157" s="4">
        <v>0.21829999999999999</v>
      </c>
      <c r="DK157" s="4">
        <v>0.56910000000000005</v>
      </c>
      <c r="DL157" s="4">
        <v>1.61E-2</v>
      </c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0.78813636363636352</v>
      </c>
      <c r="EW157" s="4">
        <f t="shared" si="37"/>
        <v>1.0555727272727273</v>
      </c>
      <c r="EX157" s="4">
        <f t="shared" si="38"/>
        <v>0.19868636363636363</v>
      </c>
      <c r="EY157" s="4">
        <f t="shared" si="39"/>
        <v>0.61238636363636367</v>
      </c>
      <c r="EZ157" s="4">
        <f t="shared" si="40"/>
        <v>2.2986363636363638E-2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k=5, r=0.1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k=5, r=0.1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k=20, r=0.1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k=15, r=0.1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k=20, r=0.9</v>
      </c>
    </row>
    <row r="158" spans="1:16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0.95150000000000001</v>
      </c>
      <c r="H158" s="5">
        <v>1.2369000000000001</v>
      </c>
      <c r="I158" s="5">
        <v>0.31209999999999999</v>
      </c>
      <c r="J158" s="5">
        <v>1E-4</v>
      </c>
      <c r="K158" s="5">
        <v>1.0765</v>
      </c>
      <c r="L158" s="16">
        <v>0.76190000000000002</v>
      </c>
      <c r="M158" s="16">
        <v>0.77549999999999997</v>
      </c>
      <c r="N158" s="16"/>
      <c r="O158" s="16">
        <v>0</v>
      </c>
      <c r="P158" s="16">
        <v>0.51739999999999997</v>
      </c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4">
        <v>0.99390000000000001</v>
      </c>
      <c r="AB158" s="14">
        <v>1.4593</v>
      </c>
      <c r="AC158" s="14">
        <v>0.52559999999999996</v>
      </c>
      <c r="AD158" s="14">
        <v>2.9999999999999997E-4</v>
      </c>
      <c r="AE158" s="14">
        <v>2.2399</v>
      </c>
      <c r="AF158" s="4">
        <v>1.1048</v>
      </c>
      <c r="AG158" s="4">
        <v>1.8107</v>
      </c>
      <c r="AH158" s="4">
        <v>-0.1729</v>
      </c>
      <c r="AI158" s="4">
        <v>1E-4</v>
      </c>
      <c r="AJ158" s="4">
        <v>1.1882999999999999</v>
      </c>
      <c r="AK158" s="14">
        <v>0.70899999999999996</v>
      </c>
      <c r="AL158" s="14">
        <v>0.87270000000000003</v>
      </c>
      <c r="AM158" s="14">
        <v>0.30070000000000002</v>
      </c>
      <c r="AN158" s="14">
        <v>9.2899999999999996E-2</v>
      </c>
      <c r="AO158" s="14">
        <v>0.66800000000000004</v>
      </c>
      <c r="AP158" s="4">
        <v>0.871</v>
      </c>
      <c r="AQ158" s="4">
        <v>1.0671999999999999</v>
      </c>
      <c r="AR158" s="4">
        <v>0</v>
      </c>
      <c r="AS158" s="4">
        <v>8.9999999999999998E-4</v>
      </c>
      <c r="AT158" s="4">
        <v>0.24690000000000001</v>
      </c>
      <c r="AU158" s="14">
        <v>0.625</v>
      </c>
      <c r="AV158" s="14">
        <v>0.6875</v>
      </c>
      <c r="AW158" s="14"/>
      <c r="AX158" s="14">
        <v>0</v>
      </c>
      <c r="AY158" s="14">
        <v>4.2000000000000003E-2</v>
      </c>
      <c r="AZ158" s="4">
        <v>1.1614</v>
      </c>
      <c r="BA158" s="4">
        <v>1.8311999999999999</v>
      </c>
      <c r="BB158" s="4">
        <v>-0.65920000000000001</v>
      </c>
      <c r="BC158" s="4">
        <v>5.0000000000000001E-4</v>
      </c>
      <c r="BD158" s="4">
        <v>1.5797000000000001</v>
      </c>
      <c r="BE158" s="5">
        <v>0.7228</v>
      </c>
      <c r="BF158" s="5">
        <v>0.83030000000000004</v>
      </c>
      <c r="BG158" s="5">
        <v>-0.35449999999999998</v>
      </c>
      <c r="BH158" s="5">
        <v>1E-4</v>
      </c>
      <c r="BI158" s="5">
        <v>0.95899999999999996</v>
      </c>
      <c r="BJ158" s="4">
        <v>0.57120000000000004</v>
      </c>
      <c r="BK158" s="4">
        <v>0.62260000000000004</v>
      </c>
      <c r="BL158" s="4">
        <v>0.28170000000000001</v>
      </c>
      <c r="BM158" s="4">
        <v>4.8500000000000001E-2</v>
      </c>
      <c r="BN158" s="4">
        <v>0.46679999999999999</v>
      </c>
      <c r="BO158" s="14">
        <v>0.7298</v>
      </c>
      <c r="BP158" s="14">
        <v>0.8841</v>
      </c>
      <c r="BQ158" s="14">
        <v>0</v>
      </c>
      <c r="BR158" s="14">
        <v>5.0000000000000001E-4</v>
      </c>
      <c r="BS158" s="14">
        <v>0.1827</v>
      </c>
      <c r="BT158" s="4">
        <v>1.0741000000000001</v>
      </c>
      <c r="BU158" s="4">
        <v>2.5586000000000002</v>
      </c>
      <c r="BV158" s="4">
        <v>8.72E-2</v>
      </c>
      <c r="BW158" s="4">
        <v>2.8500000000000001E-2</v>
      </c>
      <c r="BX158" s="4">
        <v>2.6700000000000002E-2</v>
      </c>
      <c r="BY158" s="5">
        <v>1.0927</v>
      </c>
      <c r="BZ158" s="5">
        <v>1.7591000000000001</v>
      </c>
      <c r="CA158" s="5">
        <v>0.19939999999999999</v>
      </c>
      <c r="CB158" s="5">
        <v>4.0000000000000002E-4</v>
      </c>
      <c r="CC158" s="5">
        <v>1.3949</v>
      </c>
      <c r="CD158" s="4">
        <v>0.77649999999999997</v>
      </c>
      <c r="CE158" s="4">
        <v>0.97850000000000004</v>
      </c>
      <c r="CF158" s="4">
        <v>0.29659999999999997</v>
      </c>
      <c r="CG158" s="4">
        <v>1E-4</v>
      </c>
      <c r="CH158" s="4">
        <v>0.82730000000000004</v>
      </c>
      <c r="CI158" s="16">
        <v>0.68979999999999997</v>
      </c>
      <c r="CJ158" s="16">
        <v>0.75690000000000002</v>
      </c>
      <c r="CK158" s="16">
        <v>-0.8165</v>
      </c>
      <c r="CL158" s="16">
        <v>0</v>
      </c>
      <c r="CM158" s="16">
        <v>0.40150000000000002</v>
      </c>
      <c r="CN158" s="4">
        <v>0.76659999999999995</v>
      </c>
      <c r="CO158" s="4">
        <v>0.91620000000000001</v>
      </c>
      <c r="CP158" s="4">
        <v>3.9699999999999999E-2</v>
      </c>
      <c r="CQ158" s="4">
        <v>8.0999999999999996E-3</v>
      </c>
      <c r="CR158" s="4">
        <v>0.1575</v>
      </c>
      <c r="CS158" s="5">
        <v>1.0697000000000001</v>
      </c>
      <c r="CT158" s="5">
        <v>2.0735000000000001</v>
      </c>
      <c r="CU158" s="5">
        <v>0.1007</v>
      </c>
      <c r="CV158" s="5">
        <v>2.2200000000000001E-2</v>
      </c>
      <c r="CW158" s="5">
        <v>2.1100000000000001E-2</v>
      </c>
      <c r="CX158" s="4">
        <v>1.0077</v>
      </c>
      <c r="CY158" s="4">
        <v>1.5490999999999999</v>
      </c>
      <c r="CZ158" s="4">
        <v>6.0999999999999999E-2</v>
      </c>
      <c r="DA158" s="4">
        <v>5.0000000000000001E-4</v>
      </c>
      <c r="DB158" s="4">
        <v>1.5246</v>
      </c>
      <c r="DC158" s="5">
        <v>0.85199999999999998</v>
      </c>
      <c r="DD158" s="5">
        <v>1.2025999999999999</v>
      </c>
      <c r="DE158" s="5">
        <v>0.20649999999999999</v>
      </c>
      <c r="DF158" s="5">
        <v>1E-4</v>
      </c>
      <c r="DG158" s="5">
        <v>0.87580000000000002</v>
      </c>
      <c r="DH158" s="4">
        <v>0.62090000000000001</v>
      </c>
      <c r="DI158" s="4">
        <v>0.80249999999999999</v>
      </c>
      <c r="DJ158" s="4">
        <v>8.3000000000000004E-2</v>
      </c>
      <c r="DK158" s="4">
        <v>2.5000000000000001E-3</v>
      </c>
      <c r="DL158" s="4">
        <v>0.38469999999999999</v>
      </c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0.86023333333333318</v>
      </c>
      <c r="EW158" s="4">
        <f t="shared" si="37"/>
        <v>1.2283142857142859</v>
      </c>
      <c r="EX158" s="4">
        <f t="shared" si="38"/>
        <v>4.2994736842105252E-2</v>
      </c>
      <c r="EY158" s="4">
        <f t="shared" si="39"/>
        <v>9.8523809523809527E-3</v>
      </c>
      <c r="EZ158" s="4">
        <f t="shared" si="40"/>
        <v>0.78096666666666659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k=15,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k=15,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k=10, r=0.1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k=10,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k=20, r=0.9</v>
      </c>
    </row>
    <row r="159" spans="1:16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0.77790000000000004</v>
      </c>
      <c r="H159" s="5">
        <v>1.0496000000000001</v>
      </c>
      <c r="I159" s="5">
        <v>0.28689999999999999</v>
      </c>
      <c r="J159" s="5">
        <v>0.64590000000000003</v>
      </c>
      <c r="K159" s="5">
        <v>3.5299999999999998E-2</v>
      </c>
      <c r="L159" s="4">
        <v>0.79339999999999999</v>
      </c>
      <c r="M159" s="4">
        <v>1.0903</v>
      </c>
      <c r="N159" s="4">
        <v>0.27629999999999999</v>
      </c>
      <c r="O159" s="4">
        <v>0.58169999999999999</v>
      </c>
      <c r="P159" s="4">
        <v>2.69E-2</v>
      </c>
      <c r="Q159" s="5">
        <v>0.81399999999999995</v>
      </c>
      <c r="R159" s="5">
        <v>1.1425000000000001</v>
      </c>
      <c r="S159" s="5">
        <v>0.2515</v>
      </c>
      <c r="T159" s="5">
        <v>0.48570000000000002</v>
      </c>
      <c r="U159" s="5">
        <v>1.29E-2</v>
      </c>
      <c r="V159" s="4">
        <v>0.86199999999999999</v>
      </c>
      <c r="W159" s="4">
        <v>1.2782</v>
      </c>
      <c r="X159" s="4">
        <v>0.1867</v>
      </c>
      <c r="Y159" s="4">
        <v>0.30470000000000003</v>
      </c>
      <c r="Z159" s="4">
        <v>5.1999999999999998E-3</v>
      </c>
      <c r="AA159" s="14">
        <v>0.7621</v>
      </c>
      <c r="AB159" s="14">
        <v>1.0087999999999999</v>
      </c>
      <c r="AC159" s="14">
        <v>0.30170000000000002</v>
      </c>
      <c r="AD159" s="14">
        <v>0.70530000000000004</v>
      </c>
      <c r="AE159" s="14">
        <v>3.6299999999999999E-2</v>
      </c>
      <c r="AF159" s="4">
        <v>0.78120000000000001</v>
      </c>
      <c r="AG159" s="4">
        <v>1.0566</v>
      </c>
      <c r="AH159" s="4">
        <v>0.29010000000000002</v>
      </c>
      <c r="AI159" s="4">
        <v>0.64090000000000003</v>
      </c>
      <c r="AJ159" s="4">
        <v>2.6700000000000002E-2</v>
      </c>
      <c r="AK159" s="14">
        <v>0.79069999999999996</v>
      </c>
      <c r="AL159" s="14">
        <v>1.083</v>
      </c>
      <c r="AM159" s="14">
        <v>0.27300000000000002</v>
      </c>
      <c r="AN159" s="14">
        <v>0.58040000000000003</v>
      </c>
      <c r="AO159" s="14">
        <v>1.7999999999999999E-2</v>
      </c>
      <c r="AP159" s="4">
        <v>0.81520000000000004</v>
      </c>
      <c r="AQ159" s="4">
        <v>1.151</v>
      </c>
      <c r="AR159" s="4">
        <v>0.2432</v>
      </c>
      <c r="AS159" s="4">
        <v>0.48730000000000001</v>
      </c>
      <c r="AT159" s="4">
        <v>1.1900000000000001E-2</v>
      </c>
      <c r="AU159" s="14">
        <v>0.85640000000000005</v>
      </c>
      <c r="AV159" s="14">
        <v>1.26</v>
      </c>
      <c r="AW159" s="14">
        <v>0.18890000000000001</v>
      </c>
      <c r="AX159" s="14">
        <v>0.30709999999999998</v>
      </c>
      <c r="AY159" s="14">
        <v>7.6E-3</v>
      </c>
      <c r="AZ159" s="4">
        <v>0.7651</v>
      </c>
      <c r="BA159" s="4">
        <v>1.012</v>
      </c>
      <c r="BB159" s="4">
        <v>0.28720000000000001</v>
      </c>
      <c r="BC159" s="4">
        <v>0.70620000000000005</v>
      </c>
      <c r="BD159" s="4">
        <v>3.4599999999999999E-2</v>
      </c>
      <c r="BE159" s="5">
        <v>0.78129999999999999</v>
      </c>
      <c r="BF159" s="5">
        <v>1.0579000000000001</v>
      </c>
      <c r="BG159" s="5">
        <v>0.28639999999999999</v>
      </c>
      <c r="BH159" s="5">
        <v>0.64480000000000004</v>
      </c>
      <c r="BI159" s="5">
        <v>2.69E-2</v>
      </c>
      <c r="BJ159" s="4">
        <v>0.79620000000000002</v>
      </c>
      <c r="BK159" s="4">
        <v>1.0960000000000001</v>
      </c>
      <c r="BL159" s="4">
        <v>0.27050000000000002</v>
      </c>
      <c r="BM159" s="4">
        <v>0.57989999999999997</v>
      </c>
      <c r="BN159" s="4">
        <v>1.6899999999999998E-2</v>
      </c>
      <c r="BO159" s="5">
        <v>0.81659999999999999</v>
      </c>
      <c r="BP159" s="5">
        <v>1.1564000000000001</v>
      </c>
      <c r="BQ159" s="5">
        <v>0.2404</v>
      </c>
      <c r="BR159" s="5">
        <v>0.48559999999999998</v>
      </c>
      <c r="BS159" s="5">
        <v>1.12E-2</v>
      </c>
      <c r="BT159" s="4">
        <v>0.86080000000000001</v>
      </c>
      <c r="BU159" s="4">
        <v>1.2755000000000001</v>
      </c>
      <c r="BV159" s="4">
        <v>0.18679999999999999</v>
      </c>
      <c r="BW159" s="4">
        <v>0.30620000000000003</v>
      </c>
      <c r="BX159" s="4">
        <v>4.4999999999999997E-3</v>
      </c>
      <c r="BY159" s="5">
        <v>0.76359999999999995</v>
      </c>
      <c r="BZ159" s="5">
        <v>1.0114000000000001</v>
      </c>
      <c r="CA159" s="5">
        <v>0.29449999999999998</v>
      </c>
      <c r="CB159" s="5">
        <v>0.70430000000000004</v>
      </c>
      <c r="CC159" s="5">
        <v>2.5600000000000001E-2</v>
      </c>
      <c r="CD159" s="4">
        <v>0.77869999999999995</v>
      </c>
      <c r="CE159" s="4">
        <v>1.0506</v>
      </c>
      <c r="CF159" s="4">
        <v>0.2883</v>
      </c>
      <c r="CG159" s="4">
        <v>0.64459999999999995</v>
      </c>
      <c r="CH159" s="4">
        <v>1.9400000000000001E-2</v>
      </c>
      <c r="CI159" s="5">
        <v>0.79630000000000001</v>
      </c>
      <c r="CJ159" s="5">
        <v>1.0993999999999999</v>
      </c>
      <c r="CK159" s="5">
        <v>0.26900000000000002</v>
      </c>
      <c r="CL159" s="5">
        <v>0.57820000000000005</v>
      </c>
      <c r="CM159" s="5">
        <v>1.66E-2</v>
      </c>
      <c r="CN159" s="4">
        <v>0.81769999999999998</v>
      </c>
      <c r="CO159" s="4">
        <v>1.1539999999999999</v>
      </c>
      <c r="CP159" s="4">
        <v>0.2465</v>
      </c>
      <c r="CQ159" s="4">
        <v>0.4889</v>
      </c>
      <c r="CR159" s="4">
        <v>8.6999999999999994E-3</v>
      </c>
      <c r="CS159" s="5">
        <v>0.85529999999999995</v>
      </c>
      <c r="CT159" s="5">
        <v>1.2624</v>
      </c>
      <c r="CU159" s="5">
        <v>0.1963</v>
      </c>
      <c r="CV159" s="5">
        <v>0.30530000000000002</v>
      </c>
      <c r="CW159" s="5">
        <v>3.3999999999999998E-3</v>
      </c>
      <c r="CX159" s="4">
        <v>0.76429999999999998</v>
      </c>
      <c r="CY159" s="4">
        <v>1.012</v>
      </c>
      <c r="CZ159" s="4">
        <v>0.2949</v>
      </c>
      <c r="DA159" s="4">
        <v>0.70569999999999999</v>
      </c>
      <c r="DB159" s="4">
        <v>2.9100000000000001E-2</v>
      </c>
      <c r="DC159" s="5">
        <v>0.77900000000000003</v>
      </c>
      <c r="DD159" s="5">
        <v>1.0511999999999999</v>
      </c>
      <c r="DE159" s="5">
        <v>0.28699999999999998</v>
      </c>
      <c r="DF159" s="5">
        <v>0.64329999999999998</v>
      </c>
      <c r="DG159" s="5">
        <v>2.1600000000000001E-2</v>
      </c>
      <c r="DH159" s="4">
        <v>0.79430000000000001</v>
      </c>
      <c r="DI159" s="4">
        <v>1.0942000000000001</v>
      </c>
      <c r="DJ159" s="4">
        <v>0.2727</v>
      </c>
      <c r="DK159" s="4">
        <v>0.58079999999999998</v>
      </c>
      <c r="DL159" s="4">
        <v>1.44E-2</v>
      </c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0.79936521739130439</v>
      </c>
      <c r="EW159" s="4">
        <f t="shared" si="37"/>
        <v>1.1066565217391306</v>
      </c>
      <c r="EX159" s="4">
        <f t="shared" si="38"/>
        <v>0.26068695652173912</v>
      </c>
      <c r="EY159" s="4">
        <f t="shared" si="39"/>
        <v>0.55744347826086971</v>
      </c>
      <c r="EZ159" s="4">
        <f t="shared" si="40"/>
        <v>1.9517391304347827E-2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k=10, r=0.1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k=5, r=0.1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k=10, r=0.1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k=5, r=0.1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k=20, r=0.9</v>
      </c>
    </row>
    <row r="160" spans="1:16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0.70630000000000004</v>
      </c>
      <c r="H160" s="5">
        <v>0.86280000000000001</v>
      </c>
      <c r="I160" s="5">
        <v>0.3337</v>
      </c>
      <c r="J160" s="5">
        <v>0.88019999999999998</v>
      </c>
      <c r="K160" s="5">
        <v>3.39E-2</v>
      </c>
      <c r="L160" s="4">
        <v>0.72060000000000002</v>
      </c>
      <c r="M160" s="4">
        <v>0.89510000000000001</v>
      </c>
      <c r="N160" s="4">
        <v>0.3216</v>
      </c>
      <c r="O160" s="4">
        <v>0.84160000000000001</v>
      </c>
      <c r="P160" s="4">
        <v>2.6200000000000001E-2</v>
      </c>
      <c r="Q160" s="5">
        <v>0.7591</v>
      </c>
      <c r="R160" s="5">
        <v>0.9849</v>
      </c>
      <c r="S160" s="5">
        <v>0.26590000000000003</v>
      </c>
      <c r="T160" s="5">
        <v>0.75590000000000002</v>
      </c>
      <c r="U160" s="5">
        <v>1.32E-2</v>
      </c>
      <c r="V160" s="4">
        <v>0.83050000000000002</v>
      </c>
      <c r="W160" s="4">
        <v>1.1697</v>
      </c>
      <c r="X160" s="4">
        <v>0.16289999999999999</v>
      </c>
      <c r="Y160" s="4">
        <v>0.55069999999999997</v>
      </c>
      <c r="Z160" s="4">
        <v>7.1000000000000004E-3</v>
      </c>
      <c r="AA160" s="14">
        <v>0.69950000000000001</v>
      </c>
      <c r="AB160" s="14">
        <v>0.85099999999999998</v>
      </c>
      <c r="AC160" s="14">
        <v>0.34810000000000002</v>
      </c>
      <c r="AD160" s="14">
        <v>0.88839999999999997</v>
      </c>
      <c r="AE160" s="14">
        <v>3.5099999999999999E-2</v>
      </c>
      <c r="AF160" s="4">
        <v>0.70669999999999999</v>
      </c>
      <c r="AG160" s="4">
        <v>0.86240000000000006</v>
      </c>
      <c r="AH160" s="4">
        <v>0.34139999999999998</v>
      </c>
      <c r="AI160" s="4">
        <v>0.87450000000000006</v>
      </c>
      <c r="AJ160" s="4">
        <v>2.6599999999999999E-2</v>
      </c>
      <c r="AK160" s="14">
        <v>0.72170000000000001</v>
      </c>
      <c r="AL160" s="14">
        <v>0.89759999999999995</v>
      </c>
      <c r="AM160" s="14">
        <v>0.31340000000000001</v>
      </c>
      <c r="AN160" s="14">
        <v>0.84</v>
      </c>
      <c r="AO160" s="14">
        <v>2.01E-2</v>
      </c>
      <c r="AP160" s="4">
        <v>0.75649999999999995</v>
      </c>
      <c r="AQ160" s="4">
        <v>0.98170000000000002</v>
      </c>
      <c r="AR160" s="4">
        <v>0.26479999999999998</v>
      </c>
      <c r="AS160" s="4">
        <v>0.75460000000000005</v>
      </c>
      <c r="AT160" s="4">
        <v>1.21E-2</v>
      </c>
      <c r="AU160" s="14">
        <v>0.83009999999999995</v>
      </c>
      <c r="AV160" s="14">
        <v>1.1700999999999999</v>
      </c>
      <c r="AW160" s="14">
        <v>0.1658</v>
      </c>
      <c r="AX160" s="14">
        <v>0.54969999999999997</v>
      </c>
      <c r="AY160" s="14">
        <v>7.7000000000000002E-3</v>
      </c>
      <c r="AZ160" s="4">
        <v>0.70030000000000003</v>
      </c>
      <c r="BA160" s="4">
        <v>0.85</v>
      </c>
      <c r="BB160" s="4">
        <v>0.33250000000000002</v>
      </c>
      <c r="BC160" s="4">
        <v>0.88880000000000003</v>
      </c>
      <c r="BD160" s="4">
        <v>3.61E-2</v>
      </c>
      <c r="BE160" s="5">
        <v>0.70630000000000004</v>
      </c>
      <c r="BF160" s="5">
        <v>0.86260000000000003</v>
      </c>
      <c r="BG160" s="5">
        <v>0.33479999999999999</v>
      </c>
      <c r="BH160" s="5">
        <v>0.876</v>
      </c>
      <c r="BI160" s="5">
        <v>2.75E-2</v>
      </c>
      <c r="BJ160" s="4">
        <v>0.7228</v>
      </c>
      <c r="BK160" s="4">
        <v>0.89990000000000003</v>
      </c>
      <c r="BL160" s="4">
        <v>0.31409999999999999</v>
      </c>
      <c r="BM160" s="4">
        <v>0.84260000000000002</v>
      </c>
      <c r="BN160" s="4">
        <v>1.7000000000000001E-2</v>
      </c>
      <c r="BO160" s="5">
        <v>0.75800000000000001</v>
      </c>
      <c r="BP160" s="5">
        <v>0.98660000000000003</v>
      </c>
      <c r="BQ160" s="5">
        <v>0.26629999999999998</v>
      </c>
      <c r="BR160" s="5">
        <v>0.75509999999999999</v>
      </c>
      <c r="BS160" s="5">
        <v>1.0800000000000001E-2</v>
      </c>
      <c r="BT160" s="4">
        <v>0.8306</v>
      </c>
      <c r="BU160" s="4">
        <v>1.1718</v>
      </c>
      <c r="BV160" s="4">
        <v>0.1701</v>
      </c>
      <c r="BW160" s="4">
        <v>0.54979999999999996</v>
      </c>
      <c r="BX160" s="4">
        <v>4.7999999999999996E-3</v>
      </c>
      <c r="BY160" s="5">
        <v>0.69979999999999998</v>
      </c>
      <c r="BZ160" s="5">
        <v>0.85129999999999995</v>
      </c>
      <c r="CA160" s="5">
        <v>0.34010000000000001</v>
      </c>
      <c r="CB160" s="5">
        <v>0.88739999999999997</v>
      </c>
      <c r="CC160" s="5">
        <v>2.47E-2</v>
      </c>
      <c r="CD160" s="4">
        <v>0.70589999999999997</v>
      </c>
      <c r="CE160" s="4">
        <v>0.86080000000000001</v>
      </c>
      <c r="CF160" s="4">
        <v>0.33839999999999998</v>
      </c>
      <c r="CG160" s="4">
        <v>0.87529999999999997</v>
      </c>
      <c r="CH160" s="4">
        <v>1.8700000000000001E-2</v>
      </c>
      <c r="CI160" s="5">
        <v>0.7218</v>
      </c>
      <c r="CJ160" s="5">
        <v>0.89849999999999997</v>
      </c>
      <c r="CK160" s="5">
        <v>0.31330000000000002</v>
      </c>
      <c r="CL160" s="5">
        <v>0.84399999999999997</v>
      </c>
      <c r="CM160" s="5">
        <v>1.5599999999999999E-2</v>
      </c>
      <c r="CN160" s="4">
        <v>0.75929999999999997</v>
      </c>
      <c r="CO160" s="4">
        <v>0.98909999999999998</v>
      </c>
      <c r="CP160" s="4">
        <v>0.26850000000000002</v>
      </c>
      <c r="CQ160" s="4">
        <v>0.75319999999999998</v>
      </c>
      <c r="CR160" s="4">
        <v>8.6999999999999994E-3</v>
      </c>
      <c r="CS160" s="5">
        <v>0.82940000000000003</v>
      </c>
      <c r="CT160" s="5">
        <v>1.1680999999999999</v>
      </c>
      <c r="CU160" s="5">
        <v>0.1661</v>
      </c>
      <c r="CV160" s="5">
        <v>0.5504</v>
      </c>
      <c r="CW160" s="5">
        <v>3.5999999999999999E-3</v>
      </c>
      <c r="CX160" s="4">
        <v>0.70209999999999995</v>
      </c>
      <c r="CY160" s="4">
        <v>0.85389999999999999</v>
      </c>
      <c r="CZ160" s="4">
        <v>0.33910000000000001</v>
      </c>
      <c r="DA160" s="4">
        <v>0.8871</v>
      </c>
      <c r="DB160" s="4">
        <v>2.8500000000000001E-2</v>
      </c>
      <c r="DC160" s="5">
        <v>0.70550000000000002</v>
      </c>
      <c r="DD160" s="5">
        <v>0.86080000000000001</v>
      </c>
      <c r="DE160" s="5">
        <v>0.33560000000000001</v>
      </c>
      <c r="DF160" s="5">
        <v>0.87619999999999998</v>
      </c>
      <c r="DG160" s="5">
        <v>2.06E-2</v>
      </c>
      <c r="DH160" s="4">
        <v>0.72150000000000003</v>
      </c>
      <c r="DI160" s="4">
        <v>0.8982</v>
      </c>
      <c r="DJ160" s="4">
        <v>0.31669999999999998</v>
      </c>
      <c r="DK160" s="4">
        <v>0.84419999999999995</v>
      </c>
      <c r="DL160" s="4">
        <v>1.38E-2</v>
      </c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0.73890434782608683</v>
      </c>
      <c r="EW160" s="4">
        <f t="shared" si="37"/>
        <v>0.94233043478260858</v>
      </c>
      <c r="EX160" s="4">
        <f t="shared" si="38"/>
        <v>0.29002608695652177</v>
      </c>
      <c r="EY160" s="4">
        <f t="shared" si="39"/>
        <v>0.79371739130434771</v>
      </c>
      <c r="EZ160" s="4">
        <f t="shared" si="40"/>
        <v>1.946521739130435E-2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k=10, r=0.1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r=0.1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k=10, r=0.1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k=5, r=0.1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k=20, r=0.9</v>
      </c>
    </row>
    <row r="161" spans="1:16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0.68320000000000003</v>
      </c>
      <c r="H161" s="5">
        <v>0.80510000000000004</v>
      </c>
      <c r="I161" s="5">
        <v>0.32529999999999998</v>
      </c>
      <c r="J161" s="5">
        <v>0.93889999999999996</v>
      </c>
      <c r="K161" s="5">
        <v>3.5400000000000001E-2</v>
      </c>
      <c r="L161" s="4">
        <v>0.69769999999999999</v>
      </c>
      <c r="M161" s="4">
        <v>0.83679999999999999</v>
      </c>
      <c r="N161" s="4">
        <v>0.3075</v>
      </c>
      <c r="O161" s="4">
        <v>0.91400000000000003</v>
      </c>
      <c r="P161" s="4">
        <v>2.63E-2</v>
      </c>
      <c r="Q161" s="5">
        <v>0.73419999999999996</v>
      </c>
      <c r="R161" s="5">
        <v>0.91830000000000001</v>
      </c>
      <c r="S161" s="5">
        <v>0.2437</v>
      </c>
      <c r="T161" s="5">
        <v>0.85260000000000002</v>
      </c>
      <c r="U161" s="5">
        <v>1.24E-2</v>
      </c>
      <c r="V161" s="4">
        <v>0.82950000000000002</v>
      </c>
      <c r="W161" s="4">
        <v>1.1637</v>
      </c>
      <c r="X161" s="4">
        <v>0.15509999999999999</v>
      </c>
      <c r="Y161" s="4">
        <v>0.58919999999999995</v>
      </c>
      <c r="Z161" s="4">
        <v>6.8999999999999999E-3</v>
      </c>
      <c r="AA161" s="14">
        <v>0.67310000000000003</v>
      </c>
      <c r="AB161" s="14">
        <v>0.7863</v>
      </c>
      <c r="AC161" s="14">
        <v>0.35220000000000001</v>
      </c>
      <c r="AD161" s="14">
        <v>0.95009999999999994</v>
      </c>
      <c r="AE161" s="14">
        <v>3.5700000000000003E-2</v>
      </c>
      <c r="AF161" s="4">
        <v>0.68230000000000002</v>
      </c>
      <c r="AG161" s="4">
        <v>0.80259999999999998</v>
      </c>
      <c r="AH161" s="4">
        <v>0.33660000000000001</v>
      </c>
      <c r="AI161" s="4">
        <v>0.93789999999999996</v>
      </c>
      <c r="AJ161" s="4">
        <v>2.5499999999999998E-2</v>
      </c>
      <c r="AK161" s="14">
        <v>0.69779999999999998</v>
      </c>
      <c r="AL161" s="14">
        <v>0.83760000000000001</v>
      </c>
      <c r="AM161" s="14">
        <v>0.29820000000000002</v>
      </c>
      <c r="AN161" s="14">
        <v>0.91379999999999995</v>
      </c>
      <c r="AO161" s="14">
        <v>1.9E-2</v>
      </c>
      <c r="AP161" s="4">
        <v>0.73180000000000001</v>
      </c>
      <c r="AQ161" s="4">
        <v>0.91479999999999995</v>
      </c>
      <c r="AR161" s="4">
        <v>0.24790000000000001</v>
      </c>
      <c r="AS161" s="4">
        <v>0.85140000000000005</v>
      </c>
      <c r="AT161" s="4">
        <v>1.2200000000000001E-2</v>
      </c>
      <c r="AU161" s="14">
        <v>0.82950000000000002</v>
      </c>
      <c r="AV161" s="14">
        <v>1.1634</v>
      </c>
      <c r="AW161" s="14">
        <v>0.15759999999999999</v>
      </c>
      <c r="AX161" s="14">
        <v>0.58960000000000001</v>
      </c>
      <c r="AY161" s="14">
        <v>7.1000000000000004E-3</v>
      </c>
      <c r="AZ161" s="4">
        <v>0.67390000000000005</v>
      </c>
      <c r="BA161" s="4">
        <v>0.78690000000000004</v>
      </c>
      <c r="BB161" s="4">
        <v>0.33710000000000001</v>
      </c>
      <c r="BC161" s="4">
        <v>0.9486</v>
      </c>
      <c r="BD161" s="4">
        <v>3.56E-2</v>
      </c>
      <c r="BE161" s="5">
        <v>0.68189999999999995</v>
      </c>
      <c r="BF161" s="5">
        <v>0.80300000000000005</v>
      </c>
      <c r="BG161" s="5">
        <v>0.32869999999999999</v>
      </c>
      <c r="BH161" s="5">
        <v>0.93859999999999999</v>
      </c>
      <c r="BI161" s="5">
        <v>2.8400000000000002E-2</v>
      </c>
      <c r="BJ161" s="4">
        <v>0.69820000000000004</v>
      </c>
      <c r="BK161" s="4">
        <v>0.83840000000000003</v>
      </c>
      <c r="BL161" s="4">
        <v>0.29870000000000002</v>
      </c>
      <c r="BM161" s="4">
        <v>0.91449999999999998</v>
      </c>
      <c r="BN161" s="4">
        <v>1.7399999999999999E-2</v>
      </c>
      <c r="BO161" s="5">
        <v>0.73350000000000004</v>
      </c>
      <c r="BP161" s="5">
        <v>0.91969999999999996</v>
      </c>
      <c r="BQ161" s="5">
        <v>0.2482</v>
      </c>
      <c r="BR161" s="5">
        <v>0.85140000000000005</v>
      </c>
      <c r="BS161" s="5">
        <v>1.03E-2</v>
      </c>
      <c r="BT161" s="4">
        <v>0.82950000000000002</v>
      </c>
      <c r="BU161" s="4">
        <v>1.1645000000000001</v>
      </c>
      <c r="BV161" s="4">
        <v>0.16170000000000001</v>
      </c>
      <c r="BW161" s="4">
        <v>0.58699999999999997</v>
      </c>
      <c r="BX161" s="4">
        <v>4.3E-3</v>
      </c>
      <c r="BY161" s="5">
        <v>0.67149999999999999</v>
      </c>
      <c r="BZ161" s="5">
        <v>0.78149999999999997</v>
      </c>
      <c r="CA161" s="5">
        <v>0.34799999999999998</v>
      </c>
      <c r="CB161" s="5">
        <v>0.94940000000000002</v>
      </c>
      <c r="CC161" s="5">
        <v>2.4799999999999999E-2</v>
      </c>
      <c r="CD161" s="4">
        <v>0.68200000000000005</v>
      </c>
      <c r="CE161" s="4">
        <v>0.80279999999999996</v>
      </c>
      <c r="CF161" s="4">
        <v>0.33410000000000001</v>
      </c>
      <c r="CG161" s="4">
        <v>0.93789999999999996</v>
      </c>
      <c r="CH161" s="4">
        <v>1.9099999999999999E-2</v>
      </c>
      <c r="CI161" s="5">
        <v>0.69830000000000003</v>
      </c>
      <c r="CJ161" s="5">
        <v>0.83879999999999999</v>
      </c>
      <c r="CK161" s="5">
        <v>0.29699999999999999</v>
      </c>
      <c r="CL161" s="5">
        <v>0.91490000000000005</v>
      </c>
      <c r="CM161" s="5">
        <v>1.5800000000000002E-2</v>
      </c>
      <c r="CN161" s="4">
        <v>0.73380000000000001</v>
      </c>
      <c r="CO161" s="4">
        <v>0.9204</v>
      </c>
      <c r="CP161" s="4">
        <v>0.24890000000000001</v>
      </c>
      <c r="CQ161" s="4">
        <v>0.85229999999999995</v>
      </c>
      <c r="CR161" s="4">
        <v>8.8999999999999999E-3</v>
      </c>
      <c r="CS161" s="5">
        <v>0.82899999999999996</v>
      </c>
      <c r="CT161" s="5">
        <v>1.1627000000000001</v>
      </c>
      <c r="CU161" s="5">
        <v>0.1583</v>
      </c>
      <c r="CV161" s="5">
        <v>0.58679999999999999</v>
      </c>
      <c r="CW161" s="5">
        <v>3.3999999999999998E-3</v>
      </c>
      <c r="CX161" s="4">
        <v>0.67459999999999998</v>
      </c>
      <c r="CY161" s="4">
        <v>0.78739999999999999</v>
      </c>
      <c r="CZ161" s="4">
        <v>0.34399999999999997</v>
      </c>
      <c r="DA161" s="4">
        <v>0.94889999999999997</v>
      </c>
      <c r="DB161" s="4">
        <v>2.8400000000000002E-2</v>
      </c>
      <c r="DC161" s="5">
        <v>0.68149999999999999</v>
      </c>
      <c r="DD161" s="5">
        <v>0.80149999999999999</v>
      </c>
      <c r="DE161" s="5">
        <v>0.33040000000000003</v>
      </c>
      <c r="DF161" s="5">
        <v>0.93789999999999996</v>
      </c>
      <c r="DG161" s="5">
        <v>2.0500000000000001E-2</v>
      </c>
      <c r="DH161" s="4">
        <v>0.69779999999999998</v>
      </c>
      <c r="DI161" s="4">
        <v>0.83779999999999999</v>
      </c>
      <c r="DJ161" s="4">
        <v>0.30099999999999999</v>
      </c>
      <c r="DK161" s="4">
        <v>0.9143</v>
      </c>
      <c r="DL161" s="4">
        <v>1.37E-2</v>
      </c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0.71817391304347833</v>
      </c>
      <c r="EW161" s="4">
        <f t="shared" si="37"/>
        <v>0.88937391304347846</v>
      </c>
      <c r="EX161" s="4">
        <f t="shared" si="38"/>
        <v>0.2817434782608696</v>
      </c>
      <c r="EY161" s="4">
        <f t="shared" si="39"/>
        <v>0.85957391304347819</v>
      </c>
      <c r="EZ161" s="4">
        <f t="shared" si="40"/>
        <v>1.953478260869565E-2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k=20, r=0.1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k=20, r=0.1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k=10, r=0.1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r=0.1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k=20, r=0.9</v>
      </c>
    </row>
    <row r="162" spans="1:161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4">
        <v>0.67279999999999995</v>
      </c>
      <c r="AB162" s="14">
        <v>0.7863</v>
      </c>
      <c r="AC162" s="14">
        <v>0.35549999999999998</v>
      </c>
      <c r="AD162" s="14">
        <v>0.9556</v>
      </c>
      <c r="AE162" s="14">
        <v>7.1900000000000006E-2</v>
      </c>
      <c r="AF162" s="4">
        <v>0.68220000000000003</v>
      </c>
      <c r="AG162" s="4">
        <v>0.80479999999999996</v>
      </c>
      <c r="AH162" s="4">
        <v>0.34489999999999998</v>
      </c>
      <c r="AI162" s="4">
        <v>0.9446</v>
      </c>
      <c r="AJ162" s="4">
        <v>5.4600000000000003E-2</v>
      </c>
      <c r="AK162" s="14">
        <v>0.69650000000000001</v>
      </c>
      <c r="AL162" s="14">
        <v>0.83940000000000003</v>
      </c>
      <c r="AM162" s="14">
        <v>0.31030000000000002</v>
      </c>
      <c r="AN162" s="14">
        <v>0.92649999999999999</v>
      </c>
      <c r="AO162" s="14">
        <v>3.5400000000000001E-2</v>
      </c>
      <c r="AP162" s="4">
        <v>0.72670000000000001</v>
      </c>
      <c r="AQ162" s="4">
        <v>0.9073</v>
      </c>
      <c r="AR162" s="4">
        <v>0.25869999999999999</v>
      </c>
      <c r="AS162" s="4">
        <v>0.88390000000000002</v>
      </c>
      <c r="AT162" s="4">
        <v>2.4500000000000001E-2</v>
      </c>
      <c r="AU162" s="14">
        <v>0.80720000000000003</v>
      </c>
      <c r="AV162" s="14">
        <v>1.1007</v>
      </c>
      <c r="AW162" s="14">
        <v>0.14449999999999999</v>
      </c>
      <c r="AX162" s="14">
        <v>0.63360000000000005</v>
      </c>
      <c r="AY162" s="14">
        <v>1.04E-2</v>
      </c>
      <c r="AZ162" s="4">
        <v>0.67390000000000005</v>
      </c>
      <c r="BA162" s="4">
        <v>0.7873</v>
      </c>
      <c r="BB162" s="4">
        <v>0.34620000000000001</v>
      </c>
      <c r="BC162" s="4">
        <v>0.95499999999999996</v>
      </c>
      <c r="BD162" s="4">
        <v>7.46E-2</v>
      </c>
      <c r="BE162" s="14">
        <v>0.68200000000000005</v>
      </c>
      <c r="BF162" s="14">
        <v>0.80610000000000004</v>
      </c>
      <c r="BG162" s="14">
        <v>0.33679999999999999</v>
      </c>
      <c r="BH162" s="14">
        <v>0.9456</v>
      </c>
      <c r="BI162" s="14">
        <v>5.62E-2</v>
      </c>
      <c r="BJ162" s="4">
        <v>0.69699999999999995</v>
      </c>
      <c r="BK162" s="4">
        <v>0.83940000000000003</v>
      </c>
      <c r="BL162" s="4">
        <v>0.31109999999999999</v>
      </c>
      <c r="BM162" s="4">
        <v>0.92710000000000004</v>
      </c>
      <c r="BN162" s="4">
        <v>3.5900000000000001E-2</v>
      </c>
      <c r="BO162" s="14">
        <v>0.72750000000000004</v>
      </c>
      <c r="BP162" s="14">
        <v>0.91110000000000002</v>
      </c>
      <c r="BQ162" s="14">
        <v>0.26129999999999998</v>
      </c>
      <c r="BR162" s="14">
        <v>0.88349999999999995</v>
      </c>
      <c r="BS162" s="14">
        <v>2.0899999999999998E-2</v>
      </c>
      <c r="BT162" s="4">
        <v>0.80630000000000002</v>
      </c>
      <c r="BU162" s="4">
        <v>1.099</v>
      </c>
      <c r="BV162" s="4">
        <v>0.15240000000000001</v>
      </c>
      <c r="BW162" s="4">
        <v>0.63270000000000004</v>
      </c>
      <c r="BX162" s="4">
        <v>6.4999999999999997E-3</v>
      </c>
      <c r="BY162" s="14">
        <v>0.67169999999999996</v>
      </c>
      <c r="BZ162" s="14">
        <v>0.78369999999999995</v>
      </c>
      <c r="CA162" s="14">
        <v>0.35699999999999998</v>
      </c>
      <c r="CB162" s="14">
        <v>0.95540000000000003</v>
      </c>
      <c r="CC162" s="14">
        <v>5.6000000000000001E-2</v>
      </c>
      <c r="CD162" s="4">
        <v>0.68210000000000004</v>
      </c>
      <c r="CE162" s="4">
        <v>0.80559999999999998</v>
      </c>
      <c r="CF162" s="4">
        <v>0.34129999999999999</v>
      </c>
      <c r="CG162" s="4">
        <v>0.94489999999999996</v>
      </c>
      <c r="CH162" s="4">
        <v>4.1099999999999998E-2</v>
      </c>
      <c r="CI162" s="16"/>
      <c r="CJ162" s="16"/>
      <c r="CK162" s="16"/>
      <c r="CL162" s="16"/>
      <c r="CM162" s="16"/>
      <c r="CN162" s="4">
        <v>0.72789999999999999</v>
      </c>
      <c r="CO162" s="4">
        <v>0.91180000000000005</v>
      </c>
      <c r="CP162" s="4">
        <v>0.26100000000000001</v>
      </c>
      <c r="CQ162" s="4">
        <v>0.88419999999999999</v>
      </c>
      <c r="CR162" s="4">
        <v>1.6899999999999998E-2</v>
      </c>
      <c r="CS162" s="14">
        <v>0.80669999999999997</v>
      </c>
      <c r="CT162" s="14">
        <v>1.0991</v>
      </c>
      <c r="CU162" s="14">
        <v>0.14829999999999999</v>
      </c>
      <c r="CV162" s="14">
        <v>0.63190000000000002</v>
      </c>
      <c r="CW162" s="14">
        <v>5.3E-3</v>
      </c>
      <c r="CX162" s="4">
        <v>0.67449999999999999</v>
      </c>
      <c r="CY162" s="4">
        <v>0.78879999999999995</v>
      </c>
      <c r="CZ162" s="4">
        <v>0.35139999999999999</v>
      </c>
      <c r="DA162" s="4">
        <v>0.95440000000000003</v>
      </c>
      <c r="DB162" s="4">
        <v>6.9099999999999995E-2</v>
      </c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4"/>
      <c r="DN162" s="14"/>
      <c r="DO162" s="14"/>
      <c r="DP162" s="14"/>
      <c r="DQ162" s="14"/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0.71566666666666667</v>
      </c>
      <c r="EW162" s="4">
        <f t="shared" si="37"/>
        <v>0.88469333333333322</v>
      </c>
      <c r="EX162" s="4">
        <f t="shared" si="38"/>
        <v>0.28538000000000002</v>
      </c>
      <c r="EY162" s="4">
        <f t="shared" si="39"/>
        <v>0.87059333333333333</v>
      </c>
      <c r="EZ162" s="4">
        <f t="shared" si="40"/>
        <v>3.8619999999999995E-2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k=20, r=0.1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k=20, r=0.1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k=20, r=0.1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k=10, r=0.1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k=20, r=0.9</v>
      </c>
    </row>
    <row r="163" spans="1:16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0.65620000000000001</v>
      </c>
      <c r="H163" s="5">
        <v>0.74070000000000003</v>
      </c>
      <c r="I163" s="5">
        <v>0.37669999999999998</v>
      </c>
      <c r="J163" s="5">
        <v>0.95550000000000002</v>
      </c>
      <c r="K163" s="5">
        <v>0.49390000000000001</v>
      </c>
      <c r="L163" s="4">
        <v>0.67100000000000004</v>
      </c>
      <c r="M163" s="4">
        <v>0.77239999999999998</v>
      </c>
      <c r="N163" s="4">
        <v>0.35870000000000002</v>
      </c>
      <c r="O163" s="4">
        <v>0.94169999999999998</v>
      </c>
      <c r="P163" s="4">
        <v>0.38640000000000002</v>
      </c>
      <c r="Q163" s="5">
        <v>0.70369999999999999</v>
      </c>
      <c r="R163" s="5">
        <v>0.85050000000000003</v>
      </c>
      <c r="S163" s="5">
        <v>0.30840000000000001</v>
      </c>
      <c r="T163" s="5">
        <v>0.91469999999999996</v>
      </c>
      <c r="U163" s="5">
        <v>0.27950000000000003</v>
      </c>
      <c r="V163" s="4">
        <v>0.82069999999999999</v>
      </c>
      <c r="W163" s="4">
        <v>1.1524000000000001</v>
      </c>
      <c r="X163" s="4">
        <v>0.2218</v>
      </c>
      <c r="Y163" s="4">
        <v>0.80930000000000002</v>
      </c>
      <c r="Z163" s="4">
        <v>9.1399999999999995E-2</v>
      </c>
      <c r="AA163" s="14">
        <v>0.64400000000000002</v>
      </c>
      <c r="AB163" s="14">
        <v>0.71199999999999997</v>
      </c>
      <c r="AC163" s="14">
        <v>0.39539999999999997</v>
      </c>
      <c r="AD163" s="14">
        <v>0.96309999999999996</v>
      </c>
      <c r="AE163" s="14">
        <v>0.34489999999999998</v>
      </c>
      <c r="AF163" s="4">
        <v>0.65529999999999999</v>
      </c>
      <c r="AG163" s="4">
        <v>0.73619999999999997</v>
      </c>
      <c r="AH163" s="4">
        <v>0.3831</v>
      </c>
      <c r="AI163" s="4">
        <v>0.95489999999999997</v>
      </c>
      <c r="AJ163" s="4">
        <v>0.46410000000000001</v>
      </c>
      <c r="AK163" s="14">
        <v>0.67159999999999997</v>
      </c>
      <c r="AL163" s="14">
        <v>0.77490000000000003</v>
      </c>
      <c r="AM163" s="14">
        <v>0.35389999999999999</v>
      </c>
      <c r="AN163" s="14">
        <v>0.94199999999999995</v>
      </c>
      <c r="AO163" s="14">
        <v>0.3906</v>
      </c>
      <c r="AP163" s="4">
        <v>0.70430000000000004</v>
      </c>
      <c r="AQ163" s="4">
        <v>0.85160000000000002</v>
      </c>
      <c r="AR163" s="4">
        <v>0.31030000000000002</v>
      </c>
      <c r="AS163" s="4">
        <v>0.91459999999999997</v>
      </c>
      <c r="AT163" s="4">
        <v>0.24049999999999999</v>
      </c>
      <c r="AU163" s="14">
        <v>0.82169999999999999</v>
      </c>
      <c r="AV163" s="14">
        <v>1.1532</v>
      </c>
      <c r="AW163" s="14">
        <v>0.21729999999999999</v>
      </c>
      <c r="AX163" s="14">
        <v>0.80810000000000004</v>
      </c>
      <c r="AY163" s="14">
        <v>8.4699999999999998E-2</v>
      </c>
      <c r="AZ163" s="4">
        <v>0.64510000000000001</v>
      </c>
      <c r="BA163" s="4">
        <v>0.71460000000000001</v>
      </c>
      <c r="BB163" s="4">
        <v>0.37969999999999998</v>
      </c>
      <c r="BC163" s="4">
        <v>0.96289999999999998</v>
      </c>
      <c r="BD163" s="4">
        <v>0.27579999999999999</v>
      </c>
      <c r="BE163" s="5">
        <v>0.65620000000000001</v>
      </c>
      <c r="BF163" s="5">
        <v>0.73970000000000002</v>
      </c>
      <c r="BG163" s="5">
        <v>0.37809999999999999</v>
      </c>
      <c r="BH163" s="5">
        <v>0.95569999999999999</v>
      </c>
      <c r="BI163" s="5">
        <v>0.39250000000000002</v>
      </c>
      <c r="BJ163" s="4">
        <v>0.67320000000000002</v>
      </c>
      <c r="BK163" s="4">
        <v>0.77790000000000004</v>
      </c>
      <c r="BL163" s="4">
        <v>0.35299999999999998</v>
      </c>
      <c r="BM163" s="4">
        <v>0.94230000000000003</v>
      </c>
      <c r="BN163" s="4">
        <v>0.33729999999999999</v>
      </c>
      <c r="BO163" s="5">
        <v>0.70509999999999995</v>
      </c>
      <c r="BP163" s="5">
        <v>0.85560000000000003</v>
      </c>
      <c r="BQ163" s="5">
        <v>0.30919999999999997</v>
      </c>
      <c r="BR163" s="5">
        <v>0.91439999999999999</v>
      </c>
      <c r="BS163" s="5">
        <v>0.2288</v>
      </c>
      <c r="BT163" s="4">
        <v>0.82140000000000002</v>
      </c>
      <c r="BU163" s="4">
        <v>1.1553</v>
      </c>
      <c r="BV163" s="4">
        <v>0.2228</v>
      </c>
      <c r="BW163" s="4">
        <v>0.80820000000000003</v>
      </c>
      <c r="BX163" s="4">
        <v>6.5799999999999997E-2</v>
      </c>
      <c r="BY163" s="5">
        <v>0.64219999999999999</v>
      </c>
      <c r="BZ163" s="5">
        <v>0.70930000000000004</v>
      </c>
      <c r="CA163" s="5">
        <v>0.39839999999999998</v>
      </c>
      <c r="CB163" s="5">
        <v>0.96299999999999997</v>
      </c>
      <c r="CC163" s="5">
        <v>0.23069999999999999</v>
      </c>
      <c r="CD163" s="4">
        <v>0.65549999999999997</v>
      </c>
      <c r="CE163" s="4">
        <v>0.7389</v>
      </c>
      <c r="CF163" s="4">
        <v>0.379</v>
      </c>
      <c r="CG163" s="4">
        <v>0.95530000000000004</v>
      </c>
      <c r="CH163" s="4">
        <v>0.33350000000000002</v>
      </c>
      <c r="CI163" s="14">
        <v>0.67249999999999999</v>
      </c>
      <c r="CJ163" s="14">
        <v>0.77649999999999997</v>
      </c>
      <c r="CK163" s="14">
        <v>0.35320000000000001</v>
      </c>
      <c r="CL163" s="14">
        <v>0.94259999999999999</v>
      </c>
      <c r="CM163" s="14">
        <v>0.3493</v>
      </c>
      <c r="CN163" s="4">
        <v>0.70440000000000003</v>
      </c>
      <c r="CO163" s="4">
        <v>0.85309999999999997</v>
      </c>
      <c r="CP163" s="4">
        <v>0.31130000000000002</v>
      </c>
      <c r="CQ163" s="4">
        <v>0.91459999999999997</v>
      </c>
      <c r="CR163" s="4">
        <v>0.17169999999999999</v>
      </c>
      <c r="CS163" s="5">
        <v>0.82150000000000001</v>
      </c>
      <c r="CT163" s="5">
        <v>1.1551</v>
      </c>
      <c r="CU163" s="5">
        <v>0.22140000000000001</v>
      </c>
      <c r="CV163" s="5">
        <v>0.80830000000000002</v>
      </c>
      <c r="CW163" s="5">
        <v>5.6099999999999997E-2</v>
      </c>
      <c r="CX163" s="4">
        <v>0.64459999999999995</v>
      </c>
      <c r="CY163" s="4">
        <v>0.7137</v>
      </c>
      <c r="CZ163" s="4">
        <v>0.39229999999999998</v>
      </c>
      <c r="DA163" s="4">
        <v>0.96240000000000003</v>
      </c>
      <c r="DB163" s="4">
        <v>0.3029</v>
      </c>
      <c r="DC163" s="16"/>
      <c r="DD163" s="16"/>
      <c r="DE163" s="16"/>
      <c r="DF163" s="16"/>
      <c r="DG163" s="16"/>
      <c r="DH163" s="4">
        <v>0.67200000000000004</v>
      </c>
      <c r="DI163" s="4">
        <v>0.7752</v>
      </c>
      <c r="DJ163" s="4">
        <v>0.35649999999999998</v>
      </c>
      <c r="DK163" s="4">
        <v>0.94179999999999997</v>
      </c>
      <c r="DL163" s="4">
        <v>0.28089999999999998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0.67190000000000005</v>
      </c>
      <c r="EH163" s="5">
        <v>0.77559999999999996</v>
      </c>
      <c r="EI163" s="5">
        <v>0.35470000000000002</v>
      </c>
      <c r="EJ163" s="5">
        <v>0.94199999999999995</v>
      </c>
      <c r="EK163" s="5">
        <v>0.25879999999999997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0.69468260869565224</v>
      </c>
      <c r="EW163" s="4">
        <f t="shared" si="37"/>
        <v>0.8345521739130437</v>
      </c>
      <c r="EX163" s="4">
        <f t="shared" si="38"/>
        <v>0.33509565217391307</v>
      </c>
      <c r="EY163" s="4">
        <f t="shared" si="39"/>
        <v>0.92094347826086942</v>
      </c>
      <c r="EZ163" s="4">
        <f t="shared" si="40"/>
        <v>0.27657391304347828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k=20, r=0.1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k=20, r=0.1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r=0.1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k=5, r=0.1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k=20, r=0.9</v>
      </c>
    </row>
    <row r="164" spans="1:16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0.66379999999999995</v>
      </c>
      <c r="H164" s="5">
        <v>0.75719999999999998</v>
      </c>
      <c r="I164" s="5">
        <v>0.36270000000000002</v>
      </c>
      <c r="J164" s="5">
        <v>0.95540000000000003</v>
      </c>
      <c r="K164" s="5">
        <v>0.44979999999999998</v>
      </c>
      <c r="L164" s="4">
        <v>0.67700000000000005</v>
      </c>
      <c r="M164" s="4">
        <v>0.78420000000000001</v>
      </c>
      <c r="N164" s="4">
        <v>0.35160000000000002</v>
      </c>
      <c r="O164" s="4">
        <v>0.94110000000000005</v>
      </c>
      <c r="P164" s="4">
        <v>0.3664</v>
      </c>
      <c r="Q164" s="5">
        <v>0.70379999999999998</v>
      </c>
      <c r="R164" s="5">
        <v>0.84730000000000005</v>
      </c>
      <c r="S164" s="5">
        <v>0.31090000000000001</v>
      </c>
      <c r="T164" s="5">
        <v>0.91</v>
      </c>
      <c r="U164" s="5">
        <v>0.2727</v>
      </c>
      <c r="V164" s="4">
        <v>0.79379999999999995</v>
      </c>
      <c r="W164" s="4">
        <v>1.0762</v>
      </c>
      <c r="X164" s="4">
        <v>0.2321</v>
      </c>
      <c r="Y164" s="4">
        <v>0.68110000000000004</v>
      </c>
      <c r="Z164" s="4">
        <v>8.5800000000000001E-2</v>
      </c>
      <c r="AA164" s="14">
        <v>0.65249999999999997</v>
      </c>
      <c r="AB164" s="14">
        <v>0.73050000000000004</v>
      </c>
      <c r="AC164" s="14">
        <v>0.37690000000000001</v>
      </c>
      <c r="AD164" s="14">
        <v>0.96299999999999997</v>
      </c>
      <c r="AE164" s="14">
        <v>0.2994</v>
      </c>
      <c r="AF164" s="4">
        <v>0.66320000000000001</v>
      </c>
      <c r="AG164" s="4">
        <v>0.75270000000000004</v>
      </c>
      <c r="AH164" s="4">
        <v>0.36820000000000003</v>
      </c>
      <c r="AI164" s="4">
        <v>0.95469999999999999</v>
      </c>
      <c r="AJ164" s="4">
        <v>0.42249999999999999</v>
      </c>
      <c r="AK164" s="14">
        <v>0.67769999999999997</v>
      </c>
      <c r="AL164" s="14">
        <v>0.78700000000000003</v>
      </c>
      <c r="AM164" s="14">
        <v>0.34549999999999997</v>
      </c>
      <c r="AN164" s="14">
        <v>0.9415</v>
      </c>
      <c r="AO164" s="14">
        <v>0.37340000000000001</v>
      </c>
      <c r="AP164" s="4">
        <v>0.7046</v>
      </c>
      <c r="AQ164" s="4">
        <v>0.84809999999999997</v>
      </c>
      <c r="AR164" s="4">
        <v>0.3135</v>
      </c>
      <c r="AS164" s="4">
        <v>0.91020000000000001</v>
      </c>
      <c r="AT164" s="4">
        <v>0.2316</v>
      </c>
      <c r="AU164" s="14">
        <v>0.79469999999999996</v>
      </c>
      <c r="AV164" s="14">
        <v>1.0763</v>
      </c>
      <c r="AW164" s="14">
        <v>0.22509999999999999</v>
      </c>
      <c r="AX164" s="14">
        <v>0.68010000000000004</v>
      </c>
      <c r="AY164" s="14">
        <v>7.8799999999999995E-2</v>
      </c>
      <c r="AZ164" s="4">
        <v>0.65359999999999996</v>
      </c>
      <c r="BA164" s="4">
        <v>0.73229999999999995</v>
      </c>
      <c r="BB164" s="4">
        <v>0.36370000000000002</v>
      </c>
      <c r="BC164" s="4">
        <v>0.9627</v>
      </c>
      <c r="BD164" s="4">
        <v>0.25419999999999998</v>
      </c>
      <c r="BE164" s="5">
        <v>0.66359999999999997</v>
      </c>
      <c r="BF164" s="5">
        <v>0.75549999999999995</v>
      </c>
      <c r="BG164" s="5">
        <v>0.36449999999999999</v>
      </c>
      <c r="BH164" s="5">
        <v>0.95550000000000002</v>
      </c>
      <c r="BI164" s="5">
        <v>0.36180000000000001</v>
      </c>
      <c r="BJ164" s="4">
        <v>0.67910000000000004</v>
      </c>
      <c r="BK164" s="4">
        <v>0.78949999999999998</v>
      </c>
      <c r="BL164" s="4">
        <v>0.34610000000000002</v>
      </c>
      <c r="BM164" s="4">
        <v>0.94169999999999998</v>
      </c>
      <c r="BN164" s="4">
        <v>0.30909999999999999</v>
      </c>
      <c r="BO164" s="5">
        <v>0.70520000000000005</v>
      </c>
      <c r="BP164" s="5">
        <v>0.8518</v>
      </c>
      <c r="BQ164" s="5">
        <v>0.31290000000000001</v>
      </c>
      <c r="BR164" s="5">
        <v>0.91</v>
      </c>
      <c r="BS164" s="5">
        <v>0.19989999999999999</v>
      </c>
      <c r="BT164" s="4">
        <v>0.79379999999999995</v>
      </c>
      <c r="BU164" s="4">
        <v>1.0769</v>
      </c>
      <c r="BV164" s="4">
        <v>0.2303</v>
      </c>
      <c r="BW164" s="4">
        <v>0.68020000000000003</v>
      </c>
      <c r="BX164" s="4">
        <v>5.9400000000000001E-2</v>
      </c>
      <c r="BY164" s="5">
        <v>0.65069999999999995</v>
      </c>
      <c r="BZ164" s="5">
        <v>0.72689999999999999</v>
      </c>
      <c r="CA164" s="5">
        <v>0.38090000000000002</v>
      </c>
      <c r="CB164" s="5">
        <v>0.96289999999999998</v>
      </c>
      <c r="CC164" s="5">
        <v>0.21199999999999999</v>
      </c>
      <c r="CD164" s="4">
        <v>0.6633</v>
      </c>
      <c r="CE164" s="4">
        <v>0.75539999999999996</v>
      </c>
      <c r="CF164" s="4">
        <v>0.3649</v>
      </c>
      <c r="CG164" s="4">
        <v>0.95520000000000005</v>
      </c>
      <c r="CH164" s="4">
        <v>0.30270000000000002</v>
      </c>
      <c r="CI164" s="14">
        <v>0.67849999999999999</v>
      </c>
      <c r="CJ164" s="14">
        <v>0.7883</v>
      </c>
      <c r="CK164" s="14">
        <v>0.34570000000000001</v>
      </c>
      <c r="CL164" s="14">
        <v>0.94199999999999995</v>
      </c>
      <c r="CM164" s="14">
        <v>0.3175</v>
      </c>
      <c r="CN164" s="4">
        <v>0.70469999999999999</v>
      </c>
      <c r="CO164" s="4">
        <v>0.85019999999999996</v>
      </c>
      <c r="CP164" s="4">
        <v>0.315</v>
      </c>
      <c r="CQ164" s="4">
        <v>0.9103</v>
      </c>
      <c r="CR164" s="4">
        <v>0.15620000000000001</v>
      </c>
      <c r="CS164" s="5">
        <v>0.79420000000000002</v>
      </c>
      <c r="CT164" s="5">
        <v>1.0768</v>
      </c>
      <c r="CU164" s="5">
        <v>0.2293</v>
      </c>
      <c r="CV164" s="5">
        <v>0.67959999999999998</v>
      </c>
      <c r="CW164" s="5">
        <v>5.1400000000000001E-2</v>
      </c>
      <c r="CX164" s="4">
        <v>0.65310000000000001</v>
      </c>
      <c r="CY164" s="4">
        <v>0.7319</v>
      </c>
      <c r="CZ164" s="4">
        <v>0.37340000000000001</v>
      </c>
      <c r="DA164" s="4">
        <v>0.96240000000000003</v>
      </c>
      <c r="DB164" s="4">
        <v>0.27829999999999999</v>
      </c>
      <c r="DC164" s="16"/>
      <c r="DD164" s="16"/>
      <c r="DE164" s="16"/>
      <c r="DF164" s="16"/>
      <c r="DG164" s="16"/>
      <c r="DH164" s="4">
        <v>0.67789999999999995</v>
      </c>
      <c r="DI164" s="4">
        <v>0.78700000000000003</v>
      </c>
      <c r="DJ164" s="4">
        <v>0.34949999999999998</v>
      </c>
      <c r="DK164" s="4">
        <v>0.94120000000000004</v>
      </c>
      <c r="DL164" s="4">
        <v>0.25109999999999999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0.67779999999999996</v>
      </c>
      <c r="EH164" s="5">
        <v>0.78739999999999999</v>
      </c>
      <c r="EI164" s="5">
        <v>0.34770000000000001</v>
      </c>
      <c r="EJ164" s="5">
        <v>0.94140000000000001</v>
      </c>
      <c r="EK164" s="5">
        <v>0.23430000000000001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0.69473913043478253</v>
      </c>
      <c r="EW164" s="4">
        <f t="shared" si="37"/>
        <v>0.83036086956521726</v>
      </c>
      <c r="EX164" s="4">
        <f t="shared" si="38"/>
        <v>0.32890000000000003</v>
      </c>
      <c r="EY164" s="4">
        <f t="shared" si="39"/>
        <v>0.89766956521739116</v>
      </c>
      <c r="EZ164" s="4">
        <f t="shared" si="40"/>
        <v>0.25376086956521737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k=20, r=0.1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k=20, r=0.1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r=0.1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k=5, r=0.1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k=20, r=0.9</v>
      </c>
    </row>
    <row r="165" spans="1:16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0.66290000000000004</v>
      </c>
      <c r="H165" s="5">
        <v>0.75339999999999996</v>
      </c>
      <c r="I165" s="5">
        <v>0.3745</v>
      </c>
      <c r="J165" s="5">
        <v>0.95540000000000003</v>
      </c>
      <c r="K165" s="5">
        <v>0.44690000000000002</v>
      </c>
      <c r="L165" s="4">
        <v>0.67510000000000003</v>
      </c>
      <c r="M165" s="4">
        <v>0.77900000000000003</v>
      </c>
      <c r="N165" s="4">
        <v>0.35980000000000001</v>
      </c>
      <c r="O165" s="4">
        <v>0.94110000000000005</v>
      </c>
      <c r="P165" s="4">
        <v>0.37019999999999997</v>
      </c>
      <c r="Q165" s="5">
        <v>0.70379999999999998</v>
      </c>
      <c r="R165" s="5">
        <v>0.84750000000000003</v>
      </c>
      <c r="S165" s="5">
        <v>0.31219999999999998</v>
      </c>
      <c r="T165" s="5">
        <v>0.91</v>
      </c>
      <c r="U165" s="5">
        <v>0.2359</v>
      </c>
      <c r="V165" s="4">
        <v>0.79859999999999998</v>
      </c>
      <c r="W165" s="4">
        <v>1.0896999999999999</v>
      </c>
      <c r="X165" s="4">
        <v>0.22950000000000001</v>
      </c>
      <c r="Y165" s="4">
        <v>0.68110000000000004</v>
      </c>
      <c r="Z165" s="4">
        <v>8.1100000000000005E-2</v>
      </c>
      <c r="AA165" s="14">
        <v>0.65300000000000002</v>
      </c>
      <c r="AB165" s="14">
        <v>0.72919999999999996</v>
      </c>
      <c r="AC165" s="14">
        <v>0.39169999999999999</v>
      </c>
      <c r="AD165" s="14">
        <v>0.96299999999999997</v>
      </c>
      <c r="AE165" s="14">
        <v>0.31219999999999998</v>
      </c>
      <c r="AF165" s="4">
        <v>0.66210000000000002</v>
      </c>
      <c r="AG165" s="4">
        <v>0.74870000000000003</v>
      </c>
      <c r="AH165" s="4">
        <v>0.38080000000000003</v>
      </c>
      <c r="AI165" s="4">
        <v>0.95469999999999999</v>
      </c>
      <c r="AJ165" s="4">
        <v>0.42759999999999998</v>
      </c>
      <c r="AK165" s="14">
        <v>0.67549999999999999</v>
      </c>
      <c r="AL165" s="14">
        <v>0.78139999999999998</v>
      </c>
      <c r="AM165" s="14">
        <v>0.35449999999999998</v>
      </c>
      <c r="AN165" s="14">
        <v>0.9415</v>
      </c>
      <c r="AO165" s="14">
        <v>0.38600000000000001</v>
      </c>
      <c r="AP165" s="4">
        <v>0.70440000000000003</v>
      </c>
      <c r="AQ165" s="4">
        <v>0.84830000000000005</v>
      </c>
      <c r="AR165" s="4">
        <v>0.314</v>
      </c>
      <c r="AS165" s="4">
        <v>0.91020000000000001</v>
      </c>
      <c r="AT165" s="4">
        <v>0.22869999999999999</v>
      </c>
      <c r="AU165" s="14">
        <v>0.8</v>
      </c>
      <c r="AV165" s="14">
        <v>1.0909</v>
      </c>
      <c r="AW165" s="14">
        <v>0.2218</v>
      </c>
      <c r="AX165" s="14">
        <v>0.68010000000000004</v>
      </c>
      <c r="AY165" s="14">
        <v>8.5599999999999996E-2</v>
      </c>
      <c r="AZ165" s="4">
        <v>0.65269999999999995</v>
      </c>
      <c r="BA165" s="4">
        <v>0.7278</v>
      </c>
      <c r="BB165" s="4">
        <v>0.37590000000000001</v>
      </c>
      <c r="BC165" s="4">
        <v>0.96289999999999998</v>
      </c>
      <c r="BD165" s="4">
        <v>0.2671</v>
      </c>
      <c r="BE165" s="5">
        <v>0.66259999999999997</v>
      </c>
      <c r="BF165" s="5">
        <v>0.75119999999999998</v>
      </c>
      <c r="BG165" s="5">
        <v>0.37759999999999999</v>
      </c>
      <c r="BH165" s="5">
        <v>0.95550000000000002</v>
      </c>
      <c r="BI165" s="5">
        <v>0.36649999999999999</v>
      </c>
      <c r="BJ165" s="4">
        <v>0.67730000000000001</v>
      </c>
      <c r="BK165" s="4">
        <v>0.78480000000000005</v>
      </c>
      <c r="BL165" s="4">
        <v>0.35460000000000003</v>
      </c>
      <c r="BM165" s="4">
        <v>0.94169999999999998</v>
      </c>
      <c r="BN165" s="4">
        <v>0.31259999999999999</v>
      </c>
      <c r="BO165" s="5">
        <v>0.70509999999999995</v>
      </c>
      <c r="BP165" s="5">
        <v>0.85229999999999995</v>
      </c>
      <c r="BQ165" s="5">
        <v>0.31430000000000002</v>
      </c>
      <c r="BR165" s="5">
        <v>0.91</v>
      </c>
      <c r="BS165" s="5">
        <v>0.21049999999999999</v>
      </c>
      <c r="BT165" s="4">
        <v>0.79869999999999997</v>
      </c>
      <c r="BU165" s="4">
        <v>1.0905</v>
      </c>
      <c r="BV165" s="4">
        <v>0.2273</v>
      </c>
      <c r="BW165" s="4">
        <v>0.68020000000000003</v>
      </c>
      <c r="BX165" s="4">
        <v>6.0400000000000002E-2</v>
      </c>
      <c r="BY165" s="5">
        <v>0.65100000000000002</v>
      </c>
      <c r="BZ165" s="5">
        <v>0.72550000000000003</v>
      </c>
      <c r="CA165" s="5">
        <v>0.39300000000000002</v>
      </c>
      <c r="CB165" s="5">
        <v>0.96289999999999998</v>
      </c>
      <c r="CC165" s="5">
        <v>0.22189999999999999</v>
      </c>
      <c r="CD165" s="4">
        <v>0.6623</v>
      </c>
      <c r="CE165" s="4">
        <v>0.75160000000000005</v>
      </c>
      <c r="CF165" s="4">
        <v>0.37730000000000002</v>
      </c>
      <c r="CG165" s="4">
        <v>0.95520000000000005</v>
      </c>
      <c r="CH165" s="4">
        <v>0.3044</v>
      </c>
      <c r="CI165" s="14">
        <v>0.67669999999999997</v>
      </c>
      <c r="CJ165" s="14">
        <v>0.78359999999999996</v>
      </c>
      <c r="CK165" s="14">
        <v>0.35449999999999998</v>
      </c>
      <c r="CL165" s="14">
        <v>0.94199999999999995</v>
      </c>
      <c r="CM165" s="14">
        <v>0.31259999999999999</v>
      </c>
      <c r="CN165" s="4">
        <v>0.70469999999999999</v>
      </c>
      <c r="CO165" s="4">
        <v>0.85089999999999999</v>
      </c>
      <c r="CP165" s="4">
        <v>0.3155</v>
      </c>
      <c r="CQ165" s="4">
        <v>0.9103</v>
      </c>
      <c r="CR165" s="4">
        <v>0.15490000000000001</v>
      </c>
      <c r="CS165" s="5">
        <v>0.7994</v>
      </c>
      <c r="CT165" s="5">
        <v>1.0911</v>
      </c>
      <c r="CU165" s="5">
        <v>0.2253</v>
      </c>
      <c r="CV165" s="5">
        <v>0.67959999999999998</v>
      </c>
      <c r="CW165" s="5">
        <v>5.0200000000000002E-2</v>
      </c>
      <c r="CX165" s="4">
        <v>0.65359999999999996</v>
      </c>
      <c r="CY165" s="4">
        <v>0.73060000000000003</v>
      </c>
      <c r="CZ165" s="4">
        <v>0.38750000000000001</v>
      </c>
      <c r="DA165" s="4">
        <v>0.96240000000000003</v>
      </c>
      <c r="DB165" s="4">
        <v>0.28079999999999999</v>
      </c>
      <c r="DC165" s="16"/>
      <c r="DD165" s="16"/>
      <c r="DE165" s="16"/>
      <c r="DF165" s="16"/>
      <c r="DG165" s="16"/>
      <c r="DH165" s="4">
        <v>0.67600000000000005</v>
      </c>
      <c r="DI165" s="4">
        <v>0.78210000000000002</v>
      </c>
      <c r="DJ165" s="4">
        <v>0.35770000000000002</v>
      </c>
      <c r="DK165" s="4">
        <v>0.94120000000000004</v>
      </c>
      <c r="DL165" s="4">
        <v>0.24959999999999999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0.67669999999999997</v>
      </c>
      <c r="EH165" s="5">
        <v>0.78369999999999995</v>
      </c>
      <c r="EI165" s="5">
        <v>0.35599999999999998</v>
      </c>
      <c r="EJ165" s="5">
        <v>0.94140000000000001</v>
      </c>
      <c r="EK165" s="5">
        <v>0.23280000000000001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0.69500869565217394</v>
      </c>
      <c r="EW165" s="4">
        <f t="shared" si="37"/>
        <v>0.83050434782608684</v>
      </c>
      <c r="EX165" s="4">
        <f t="shared" si="38"/>
        <v>0.33571304347826086</v>
      </c>
      <c r="EY165" s="4">
        <f t="shared" si="39"/>
        <v>0.89767826086956504</v>
      </c>
      <c r="EZ165" s="4">
        <f t="shared" si="40"/>
        <v>0.25537826086956517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k=20, r=0.1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k=20, r=0.1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r=0.1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k=5, r=0.1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k=20, r=0.9</v>
      </c>
    </row>
    <row r="166" spans="1:16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0.66320000000000001</v>
      </c>
      <c r="H166" s="5">
        <v>0.75170000000000003</v>
      </c>
      <c r="I166" s="5">
        <v>0.36840000000000001</v>
      </c>
      <c r="J166" s="5">
        <v>0.91339999999999999</v>
      </c>
      <c r="K166" s="5">
        <v>0.50429999999999997</v>
      </c>
      <c r="L166" s="4">
        <v>0.68840000000000001</v>
      </c>
      <c r="M166" s="4">
        <v>0.80449999999999999</v>
      </c>
      <c r="N166" s="4">
        <v>0.34499999999999997</v>
      </c>
      <c r="O166" s="4">
        <v>0.88649999999999995</v>
      </c>
      <c r="P166" s="4">
        <v>0.40150000000000002</v>
      </c>
      <c r="Q166" s="5">
        <v>0.73640000000000005</v>
      </c>
      <c r="R166" s="5">
        <v>0.91579999999999995</v>
      </c>
      <c r="S166" s="5">
        <v>0.29189999999999999</v>
      </c>
      <c r="T166" s="5">
        <v>0.83499999999999996</v>
      </c>
      <c r="U166" s="5">
        <v>0.26769999999999999</v>
      </c>
      <c r="V166" s="4">
        <v>0.83779999999999999</v>
      </c>
      <c r="W166" s="4">
        <v>1.1813</v>
      </c>
      <c r="X166" s="4">
        <v>0.20330000000000001</v>
      </c>
      <c r="Y166" s="4">
        <v>0.57779999999999998</v>
      </c>
      <c r="Z166" s="4">
        <v>7.7200000000000005E-2</v>
      </c>
      <c r="AA166" s="14">
        <v>0.64659999999999995</v>
      </c>
      <c r="AB166" s="14">
        <v>0.71599999999999997</v>
      </c>
      <c r="AC166" s="14">
        <v>0.39</v>
      </c>
      <c r="AD166" s="14">
        <v>0.92910000000000004</v>
      </c>
      <c r="AE166" s="14">
        <v>0.36330000000000001</v>
      </c>
      <c r="AF166" s="4">
        <v>0.66290000000000004</v>
      </c>
      <c r="AG166" s="4">
        <v>0.74980000000000002</v>
      </c>
      <c r="AH166" s="4">
        <v>0.37140000000000001</v>
      </c>
      <c r="AI166" s="4">
        <v>0.91269999999999996</v>
      </c>
      <c r="AJ166" s="4">
        <v>0.4708</v>
      </c>
      <c r="AK166" s="14">
        <v>0.68910000000000005</v>
      </c>
      <c r="AL166" s="14">
        <v>0.80720000000000003</v>
      </c>
      <c r="AM166" s="14">
        <v>0.34029999999999999</v>
      </c>
      <c r="AN166" s="14">
        <v>0.88649999999999995</v>
      </c>
      <c r="AO166" s="14">
        <v>0.3992</v>
      </c>
      <c r="AP166" s="4">
        <v>0.73650000000000004</v>
      </c>
      <c r="AQ166" s="4">
        <v>0.91490000000000005</v>
      </c>
      <c r="AR166" s="4">
        <v>0.29430000000000001</v>
      </c>
      <c r="AS166" s="4">
        <v>0.83360000000000001</v>
      </c>
      <c r="AT166" s="4">
        <v>0.253</v>
      </c>
      <c r="AU166" s="14">
        <v>0.8397</v>
      </c>
      <c r="AV166" s="14">
        <v>1.1879</v>
      </c>
      <c r="AW166" s="14">
        <v>0.18970000000000001</v>
      </c>
      <c r="AX166" s="14">
        <v>0.57530000000000003</v>
      </c>
      <c r="AY166" s="14">
        <v>9.0399999999999994E-2</v>
      </c>
      <c r="AZ166" s="4">
        <v>0.6482</v>
      </c>
      <c r="BA166" s="4">
        <v>0.7177</v>
      </c>
      <c r="BB166" s="4">
        <v>0.37759999999999999</v>
      </c>
      <c r="BC166" s="4">
        <v>0.92749999999999999</v>
      </c>
      <c r="BD166" s="4">
        <v>0.29470000000000002</v>
      </c>
      <c r="BE166" s="5">
        <v>0.6623</v>
      </c>
      <c r="BF166" s="5">
        <v>0.75060000000000004</v>
      </c>
      <c r="BG166" s="5">
        <v>0.36830000000000002</v>
      </c>
      <c r="BH166" s="5">
        <v>0.91320000000000001</v>
      </c>
      <c r="BI166" s="5">
        <v>0.40629999999999999</v>
      </c>
      <c r="BJ166" s="4">
        <v>0.69089999999999996</v>
      </c>
      <c r="BK166" s="4">
        <v>0.81030000000000002</v>
      </c>
      <c r="BL166" s="4">
        <v>0.33950000000000002</v>
      </c>
      <c r="BM166" s="4">
        <v>0.88790000000000002</v>
      </c>
      <c r="BN166" s="4">
        <v>0.3407</v>
      </c>
      <c r="BO166" s="5">
        <v>0.73760000000000003</v>
      </c>
      <c r="BP166" s="5">
        <v>0.91800000000000004</v>
      </c>
      <c r="BQ166" s="5">
        <v>0.2949</v>
      </c>
      <c r="BR166" s="5">
        <v>0.83489999999999998</v>
      </c>
      <c r="BS166" s="5">
        <v>0.23419999999999999</v>
      </c>
      <c r="BT166" s="4">
        <v>0.8387</v>
      </c>
      <c r="BU166" s="4">
        <v>1.1852</v>
      </c>
      <c r="BV166" s="4">
        <v>0.19600000000000001</v>
      </c>
      <c r="BW166" s="4">
        <v>0.57440000000000002</v>
      </c>
      <c r="BX166" s="4">
        <v>6.3200000000000006E-2</v>
      </c>
      <c r="BY166" s="5">
        <v>0.64529999999999998</v>
      </c>
      <c r="BZ166" s="5">
        <v>0.71409999999999996</v>
      </c>
      <c r="CA166" s="5">
        <v>0.3911</v>
      </c>
      <c r="CB166" s="5">
        <v>0.92830000000000001</v>
      </c>
      <c r="CC166" s="5">
        <v>0.24110000000000001</v>
      </c>
      <c r="CD166" s="4">
        <v>0.66200000000000003</v>
      </c>
      <c r="CE166" s="4">
        <v>0.75039999999999996</v>
      </c>
      <c r="CF166" s="4">
        <v>0.36849999999999999</v>
      </c>
      <c r="CG166" s="4">
        <v>0.91239999999999999</v>
      </c>
      <c r="CH166" s="4">
        <v>0.34350000000000003</v>
      </c>
      <c r="CI166" s="14">
        <v>0.69</v>
      </c>
      <c r="CJ166" s="14">
        <v>0.80910000000000004</v>
      </c>
      <c r="CK166" s="14">
        <v>0.34089999999999998</v>
      </c>
      <c r="CL166" s="14">
        <v>0.8881</v>
      </c>
      <c r="CM166" s="14">
        <v>0.35170000000000001</v>
      </c>
      <c r="CN166" s="4">
        <v>0.73740000000000006</v>
      </c>
      <c r="CO166" s="4">
        <v>0.91739999999999999</v>
      </c>
      <c r="CP166" s="4">
        <v>0.29330000000000001</v>
      </c>
      <c r="CQ166" s="4">
        <v>0.83499999999999996</v>
      </c>
      <c r="CR166" s="4">
        <v>0.17460000000000001</v>
      </c>
      <c r="CS166" s="5">
        <v>0.83940000000000003</v>
      </c>
      <c r="CT166" s="5">
        <v>1.1866000000000001</v>
      </c>
      <c r="CU166" s="5">
        <v>0.19520000000000001</v>
      </c>
      <c r="CV166" s="5">
        <v>0.57430000000000003</v>
      </c>
      <c r="CW166" s="5">
        <v>5.5100000000000003E-2</v>
      </c>
      <c r="CX166" s="4">
        <v>0.64739999999999998</v>
      </c>
      <c r="CY166" s="4">
        <v>0.71799999999999997</v>
      </c>
      <c r="CZ166" s="4">
        <v>0.3861</v>
      </c>
      <c r="DA166" s="4">
        <v>0.92759999999999998</v>
      </c>
      <c r="DB166" s="4">
        <v>0.32229999999999998</v>
      </c>
      <c r="DC166" s="16"/>
      <c r="DD166" s="16"/>
      <c r="DE166" s="16"/>
      <c r="DF166" s="16"/>
      <c r="DG166" s="16"/>
      <c r="DH166" s="4">
        <v>0.68969999999999998</v>
      </c>
      <c r="DI166" s="4">
        <v>0.80830000000000002</v>
      </c>
      <c r="DJ166" s="4">
        <v>0.3427</v>
      </c>
      <c r="DK166" s="4">
        <v>0.88719999999999999</v>
      </c>
      <c r="DL166" s="4">
        <v>0.28460000000000002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0.68959999999999999</v>
      </c>
      <c r="EH166" s="5">
        <v>0.80810000000000004</v>
      </c>
      <c r="EI166" s="5">
        <v>0.3422</v>
      </c>
      <c r="EJ166" s="5">
        <v>0.88770000000000004</v>
      </c>
      <c r="EK166" s="5">
        <v>0.26690000000000003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0.709791304347826</v>
      </c>
      <c r="EW166" s="4">
        <f t="shared" si="37"/>
        <v>0.86240000000000006</v>
      </c>
      <c r="EX166" s="4">
        <f t="shared" si="38"/>
        <v>0.32180000000000003</v>
      </c>
      <c r="EY166" s="4">
        <f t="shared" si="39"/>
        <v>0.83734782608695635</v>
      </c>
      <c r="EZ166" s="4">
        <f t="shared" si="40"/>
        <v>0.28317826086956527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k=20, r=0.1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r=0.1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k=20, r=0.1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k=5, r=0.1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k=20, r=0.9</v>
      </c>
    </row>
    <row r="167" spans="1:16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0.66110000000000002</v>
      </c>
      <c r="H167" s="5">
        <v>0.75070000000000003</v>
      </c>
      <c r="I167" s="5">
        <v>0.3644</v>
      </c>
      <c r="J167" s="5">
        <v>0.95540000000000003</v>
      </c>
      <c r="K167" s="5">
        <v>0.4451</v>
      </c>
      <c r="L167" s="4">
        <v>0.67449999999999999</v>
      </c>
      <c r="M167" s="4">
        <v>0.7782</v>
      </c>
      <c r="N167" s="4">
        <v>0.35349999999999998</v>
      </c>
      <c r="O167" s="4">
        <v>0.94110000000000005</v>
      </c>
      <c r="P167" s="4">
        <v>0.37159999999999999</v>
      </c>
      <c r="Q167" s="5">
        <v>0.70199999999999996</v>
      </c>
      <c r="R167" s="5">
        <v>0.84260000000000002</v>
      </c>
      <c r="S167" s="5">
        <v>0.31169999999999998</v>
      </c>
      <c r="T167" s="5">
        <v>0.91</v>
      </c>
      <c r="U167" s="5">
        <v>0.22509999999999999</v>
      </c>
      <c r="V167" s="4">
        <v>0.79320000000000002</v>
      </c>
      <c r="W167" s="4">
        <v>1.0745</v>
      </c>
      <c r="X167" s="4">
        <v>0.23139999999999999</v>
      </c>
      <c r="Y167" s="4">
        <v>0.68110000000000004</v>
      </c>
      <c r="Z167" s="4">
        <v>6.9599999999999995E-2</v>
      </c>
      <c r="AA167" s="14">
        <v>0.64910000000000001</v>
      </c>
      <c r="AB167" s="14">
        <v>0.72309999999999997</v>
      </c>
      <c r="AC167" s="14">
        <v>0.37940000000000002</v>
      </c>
      <c r="AD167" s="14">
        <v>0.96299999999999997</v>
      </c>
      <c r="AE167" s="14">
        <v>0.31119999999999998</v>
      </c>
      <c r="AF167" s="4">
        <v>0.66010000000000002</v>
      </c>
      <c r="AG167" s="4">
        <v>0.74580000000000002</v>
      </c>
      <c r="AH167" s="4">
        <v>0.37030000000000002</v>
      </c>
      <c r="AI167" s="4">
        <v>0.95469999999999999</v>
      </c>
      <c r="AJ167" s="4">
        <v>0.44750000000000001</v>
      </c>
      <c r="AK167" s="14">
        <v>0.67520000000000002</v>
      </c>
      <c r="AL167" s="14">
        <v>0.78090000000000004</v>
      </c>
      <c r="AM167" s="14">
        <v>0.34749999999999998</v>
      </c>
      <c r="AN167" s="14">
        <v>0.9415</v>
      </c>
      <c r="AO167" s="14">
        <v>0.3906</v>
      </c>
      <c r="AP167" s="4">
        <v>0.70269999999999999</v>
      </c>
      <c r="AQ167" s="4">
        <v>0.84319999999999995</v>
      </c>
      <c r="AR167" s="4">
        <v>0.31440000000000001</v>
      </c>
      <c r="AS167" s="4">
        <v>0.91020000000000001</v>
      </c>
      <c r="AT167" s="4">
        <v>0.2475</v>
      </c>
      <c r="AU167" s="14">
        <v>0.79420000000000002</v>
      </c>
      <c r="AV167" s="14">
        <v>1.075</v>
      </c>
      <c r="AW167" s="14">
        <v>0.22470000000000001</v>
      </c>
      <c r="AX167" s="14">
        <v>0.68010000000000004</v>
      </c>
      <c r="AY167" s="14">
        <v>8.4199999999999997E-2</v>
      </c>
      <c r="AZ167" s="4">
        <v>0.64990000000000003</v>
      </c>
      <c r="BA167" s="4">
        <v>0.72440000000000004</v>
      </c>
      <c r="BB167" s="4">
        <v>0.36680000000000001</v>
      </c>
      <c r="BC167" s="4">
        <v>0.96279999999999999</v>
      </c>
      <c r="BD167" s="4">
        <v>0.26279999999999998</v>
      </c>
      <c r="BE167" s="5">
        <v>0.66069999999999995</v>
      </c>
      <c r="BF167" s="5">
        <v>0.74880000000000002</v>
      </c>
      <c r="BG167" s="5">
        <v>0.3664</v>
      </c>
      <c r="BH167" s="5">
        <v>0.95550000000000002</v>
      </c>
      <c r="BI167" s="5">
        <v>0.36499999999999999</v>
      </c>
      <c r="BJ167" s="4">
        <v>0.67659999999999998</v>
      </c>
      <c r="BK167" s="4">
        <v>0.78349999999999997</v>
      </c>
      <c r="BL167" s="4">
        <v>0.34789999999999999</v>
      </c>
      <c r="BM167" s="4">
        <v>0.94169999999999998</v>
      </c>
      <c r="BN167" s="4">
        <v>0.316</v>
      </c>
      <c r="BO167" s="5">
        <v>0.70340000000000003</v>
      </c>
      <c r="BP167" s="5">
        <v>0.84699999999999998</v>
      </c>
      <c r="BQ167" s="5">
        <v>0.314</v>
      </c>
      <c r="BR167" s="5">
        <v>0.91</v>
      </c>
      <c r="BS167" s="5">
        <v>0.2107</v>
      </c>
      <c r="BT167" s="4">
        <v>0.79320000000000002</v>
      </c>
      <c r="BU167" s="4">
        <v>1.0750999999999999</v>
      </c>
      <c r="BV167" s="4">
        <v>0.2296</v>
      </c>
      <c r="BW167" s="4">
        <v>0.68020000000000003</v>
      </c>
      <c r="BX167" s="4">
        <v>5.4100000000000002E-2</v>
      </c>
      <c r="BY167" s="5">
        <v>0.64739999999999998</v>
      </c>
      <c r="BZ167" s="5">
        <v>0.72</v>
      </c>
      <c r="CA167" s="5">
        <v>0.38300000000000001</v>
      </c>
      <c r="CB167" s="5">
        <v>0.96289999999999998</v>
      </c>
      <c r="CC167" s="5">
        <v>0.22209999999999999</v>
      </c>
      <c r="CD167" s="4">
        <v>0.66039999999999999</v>
      </c>
      <c r="CE167" s="4">
        <v>0.74890000000000001</v>
      </c>
      <c r="CF167" s="4">
        <v>0.3669</v>
      </c>
      <c r="CG167" s="4">
        <v>0.95520000000000005</v>
      </c>
      <c r="CH167" s="4">
        <v>0.30520000000000003</v>
      </c>
      <c r="CI167" s="14">
        <v>0.67600000000000005</v>
      </c>
      <c r="CJ167" s="14">
        <v>0.78239999999999998</v>
      </c>
      <c r="CK167" s="14">
        <v>0.34739999999999999</v>
      </c>
      <c r="CL167" s="14">
        <v>0.94199999999999995</v>
      </c>
      <c r="CM167" s="14">
        <v>0.31879999999999997</v>
      </c>
      <c r="CN167" s="4">
        <v>0.70289999999999997</v>
      </c>
      <c r="CO167" s="4">
        <v>0.84550000000000003</v>
      </c>
      <c r="CP167" s="4">
        <v>0.3155</v>
      </c>
      <c r="CQ167" s="4">
        <v>0.9103</v>
      </c>
      <c r="CR167" s="4">
        <v>0.15629999999999999</v>
      </c>
      <c r="CS167" s="5">
        <v>0.79369999999999996</v>
      </c>
      <c r="CT167" s="5">
        <v>1.0754999999999999</v>
      </c>
      <c r="CU167" s="5">
        <v>0.22839999999999999</v>
      </c>
      <c r="CV167" s="5">
        <v>0.67959999999999998</v>
      </c>
      <c r="CW167" s="5">
        <v>4.9799999999999997E-2</v>
      </c>
      <c r="CX167" s="4">
        <v>0.64970000000000006</v>
      </c>
      <c r="CY167" s="4">
        <v>0.72470000000000001</v>
      </c>
      <c r="CZ167" s="4">
        <v>0.376</v>
      </c>
      <c r="DA167" s="4">
        <v>0.96240000000000003</v>
      </c>
      <c r="DB167" s="4">
        <v>0.28360000000000002</v>
      </c>
      <c r="DC167" s="16"/>
      <c r="DD167" s="16"/>
      <c r="DE167" s="16"/>
      <c r="DF167" s="16"/>
      <c r="DG167" s="16"/>
      <c r="DH167" s="4">
        <v>0.6754</v>
      </c>
      <c r="DI167" s="4">
        <v>0.78110000000000002</v>
      </c>
      <c r="DJ167" s="4">
        <v>0.35099999999999998</v>
      </c>
      <c r="DK167" s="4">
        <v>0.94120000000000004</v>
      </c>
      <c r="DL167" s="4">
        <v>0.25309999999999999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0.6754</v>
      </c>
      <c r="EH167" s="5">
        <v>0.78149999999999997</v>
      </c>
      <c r="EI167" s="5">
        <v>0.34939999999999999</v>
      </c>
      <c r="EJ167" s="5">
        <v>0.94140000000000001</v>
      </c>
      <c r="EK167" s="5">
        <v>0.23669999999999999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0.69241739130434776</v>
      </c>
      <c r="EW167" s="4">
        <f t="shared" si="37"/>
        <v>0.82495652173913026</v>
      </c>
      <c r="EX167" s="4">
        <f t="shared" si="38"/>
        <v>0.33025217391304351</v>
      </c>
      <c r="EY167" s="4">
        <f t="shared" si="39"/>
        <v>0.8976739130434781</v>
      </c>
      <c r="EZ167" s="4">
        <f t="shared" si="40"/>
        <v>0.25684347826086962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k=20, r=0.1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k=20, r=0.1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r=0.1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k=5, r=0.1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k=20, r=0.9</v>
      </c>
    </row>
    <row r="168" spans="1:16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0.66069999999999995</v>
      </c>
      <c r="H168" s="5">
        <v>0.74890000000000001</v>
      </c>
      <c r="I168" s="5">
        <v>0.37109999999999999</v>
      </c>
      <c r="J168" s="5">
        <v>0.94610000000000005</v>
      </c>
      <c r="K168" s="5">
        <v>0.34649999999999997</v>
      </c>
      <c r="L168" s="4">
        <v>0.68069999999999997</v>
      </c>
      <c r="M168" s="4">
        <v>0.79149999999999998</v>
      </c>
      <c r="N168" s="4">
        <v>0.35270000000000001</v>
      </c>
      <c r="O168" s="4">
        <v>0.92869999999999997</v>
      </c>
      <c r="P168" s="4">
        <v>0.2949</v>
      </c>
      <c r="Q168" s="5">
        <v>0.71830000000000005</v>
      </c>
      <c r="R168" s="5">
        <v>0.88160000000000005</v>
      </c>
      <c r="S168" s="5">
        <v>0.29149999999999998</v>
      </c>
      <c r="T168" s="5">
        <v>0.88919999999999999</v>
      </c>
      <c r="U168" s="5">
        <v>0.1784</v>
      </c>
      <c r="V168" s="4">
        <v>0.82179999999999997</v>
      </c>
      <c r="W168" s="4">
        <v>1.1513</v>
      </c>
      <c r="X168" s="4">
        <v>0.2024</v>
      </c>
      <c r="Y168" s="4">
        <v>0.60619999999999996</v>
      </c>
      <c r="Z168" s="4">
        <v>5.7099999999999998E-2</v>
      </c>
      <c r="AA168" s="14">
        <v>0.64600000000000002</v>
      </c>
      <c r="AB168" s="14">
        <v>0.71599999999999997</v>
      </c>
      <c r="AC168" s="14">
        <v>0.39429999999999998</v>
      </c>
      <c r="AD168" s="14">
        <v>0.95620000000000005</v>
      </c>
      <c r="AE168" s="14">
        <v>0.23430000000000001</v>
      </c>
      <c r="AF168" s="4">
        <v>0.6603</v>
      </c>
      <c r="AG168" s="4">
        <v>0.747</v>
      </c>
      <c r="AH168" s="4">
        <v>0.3755</v>
      </c>
      <c r="AI168" s="4">
        <v>0.9456</v>
      </c>
      <c r="AJ168" s="4">
        <v>0.34</v>
      </c>
      <c r="AK168" s="14">
        <v>0.68159999999999998</v>
      </c>
      <c r="AL168" s="14">
        <v>0.79479999999999995</v>
      </c>
      <c r="AM168" s="14">
        <v>0.34420000000000001</v>
      </c>
      <c r="AN168" s="14">
        <v>0.92879999999999996</v>
      </c>
      <c r="AO168" s="14">
        <v>0.2717</v>
      </c>
      <c r="AP168" s="4">
        <v>0.71819999999999995</v>
      </c>
      <c r="AQ168" s="4">
        <v>0.88139999999999996</v>
      </c>
      <c r="AR168" s="4">
        <v>0.29649999999999999</v>
      </c>
      <c r="AS168" s="4">
        <v>0.88880000000000003</v>
      </c>
      <c r="AT168" s="4">
        <v>0.19139999999999999</v>
      </c>
      <c r="AU168" s="14">
        <v>0.82320000000000004</v>
      </c>
      <c r="AV168" s="14">
        <v>1.1549</v>
      </c>
      <c r="AW168" s="14">
        <v>0.19650000000000001</v>
      </c>
      <c r="AX168" s="14">
        <v>0.60170000000000001</v>
      </c>
      <c r="AY168" s="14">
        <v>7.0599999999999996E-2</v>
      </c>
      <c r="AZ168" s="4">
        <v>0.64649999999999996</v>
      </c>
      <c r="BA168" s="4">
        <v>0.71699999999999997</v>
      </c>
      <c r="BB168" s="4">
        <v>0.37919999999999998</v>
      </c>
      <c r="BC168" s="4">
        <v>0.95530000000000004</v>
      </c>
      <c r="BD168" s="4">
        <v>0.20480000000000001</v>
      </c>
      <c r="BE168" s="5">
        <v>0.6603</v>
      </c>
      <c r="BF168" s="5">
        <v>0.74860000000000004</v>
      </c>
      <c r="BG168" s="5">
        <v>0.373</v>
      </c>
      <c r="BH168" s="5">
        <v>0.94640000000000002</v>
      </c>
      <c r="BI168" s="5">
        <v>0.2944</v>
      </c>
      <c r="BJ168" s="4">
        <v>0.68459999999999999</v>
      </c>
      <c r="BK168" s="4">
        <v>0.80130000000000001</v>
      </c>
      <c r="BL168" s="4">
        <v>0.34610000000000002</v>
      </c>
      <c r="BM168" s="4">
        <v>0.92869999999999997</v>
      </c>
      <c r="BN168" s="4">
        <v>0.26069999999999999</v>
      </c>
      <c r="BO168" s="5">
        <v>0.71940000000000004</v>
      </c>
      <c r="BP168" s="5">
        <v>0.88519999999999999</v>
      </c>
      <c r="BQ168" s="5">
        <v>0.29820000000000002</v>
      </c>
      <c r="BR168" s="5">
        <v>0.88929999999999998</v>
      </c>
      <c r="BS168" s="5">
        <v>0.1641</v>
      </c>
      <c r="BT168" s="4">
        <v>0.82350000000000001</v>
      </c>
      <c r="BU168" s="4">
        <v>1.1577</v>
      </c>
      <c r="BV168" s="4">
        <v>0.1983</v>
      </c>
      <c r="BW168" s="4">
        <v>0.60329999999999995</v>
      </c>
      <c r="BX168" s="4">
        <v>5.0200000000000002E-2</v>
      </c>
      <c r="BY168" s="5">
        <v>0.64339999999999997</v>
      </c>
      <c r="BZ168" s="5">
        <v>0.71199999999999997</v>
      </c>
      <c r="CA168" s="5">
        <v>0.3997</v>
      </c>
      <c r="CB168" s="5">
        <v>0.95550000000000002</v>
      </c>
      <c r="CC168" s="5">
        <v>0.15010000000000001</v>
      </c>
      <c r="CD168" s="4">
        <v>0.66020000000000001</v>
      </c>
      <c r="CE168" s="4">
        <v>0.749</v>
      </c>
      <c r="CF168" s="4">
        <v>0.37259999999999999</v>
      </c>
      <c r="CG168" s="4">
        <v>0.94599999999999995</v>
      </c>
      <c r="CH168" s="4">
        <v>0.22509999999999999</v>
      </c>
      <c r="CI168" s="5">
        <v>0.68230000000000002</v>
      </c>
      <c r="CJ168" s="5">
        <v>0.79620000000000002</v>
      </c>
      <c r="CK168" s="5">
        <v>0.3458</v>
      </c>
      <c r="CL168" s="5">
        <v>0.92920000000000003</v>
      </c>
      <c r="CM168" s="5">
        <v>0.21909999999999999</v>
      </c>
      <c r="CN168" s="4">
        <v>0.71919999999999995</v>
      </c>
      <c r="CO168" s="4">
        <v>0.88429999999999997</v>
      </c>
      <c r="CP168" s="4">
        <v>0.29580000000000001</v>
      </c>
      <c r="CQ168" s="4">
        <v>0.88939999999999997</v>
      </c>
      <c r="CR168" s="4">
        <v>0.12509999999999999</v>
      </c>
      <c r="CS168" s="5">
        <v>0.8226</v>
      </c>
      <c r="CT168" s="5">
        <v>1.1532</v>
      </c>
      <c r="CU168" s="5">
        <v>0.20100000000000001</v>
      </c>
      <c r="CV168" s="5">
        <v>0.60429999999999995</v>
      </c>
      <c r="CW168" s="5">
        <v>4.5600000000000002E-2</v>
      </c>
      <c r="CX168" s="4">
        <v>0.64629999999999999</v>
      </c>
      <c r="CY168" s="4">
        <v>0.7177</v>
      </c>
      <c r="CZ168" s="4">
        <v>0.39079999999999998</v>
      </c>
      <c r="DA168" s="4">
        <v>0.95520000000000005</v>
      </c>
      <c r="DB168" s="4">
        <v>0.21390000000000001</v>
      </c>
      <c r="DC168" s="5">
        <v>0.65920000000000001</v>
      </c>
      <c r="DD168" s="5">
        <v>0.74539999999999995</v>
      </c>
      <c r="DE168" s="5">
        <v>0.37490000000000001</v>
      </c>
      <c r="DF168" s="5">
        <v>0.94579999999999997</v>
      </c>
      <c r="DG168" s="5">
        <v>0.2863</v>
      </c>
      <c r="DH168" s="4">
        <v>0.68179999999999996</v>
      </c>
      <c r="DI168" s="4">
        <v>0.79520000000000002</v>
      </c>
      <c r="DJ168" s="4">
        <v>0.34739999999999999</v>
      </c>
      <c r="DK168" s="4">
        <v>0.92849999999999999</v>
      </c>
      <c r="DL168" s="4">
        <v>0.1832</v>
      </c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0.70023043478260849</v>
      </c>
      <c r="EW168" s="4">
        <f t="shared" si="37"/>
        <v>0.84536086956521761</v>
      </c>
      <c r="EX168" s="4">
        <f t="shared" si="38"/>
        <v>0.32683043478260865</v>
      </c>
      <c r="EY168" s="4">
        <f t="shared" si="39"/>
        <v>0.87500869565217376</v>
      </c>
      <c r="EZ168" s="4">
        <f t="shared" si="40"/>
        <v>0.20065217391304349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k=20, r=0.1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k=20, r=0.1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k=20, r=0.1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r=0.1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k=20, r=0.9</v>
      </c>
    </row>
    <row r="169" spans="1:16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0.6673</v>
      </c>
      <c r="H169" s="5">
        <v>0.76319999999999999</v>
      </c>
      <c r="I169" s="5">
        <v>0.36699999999999999</v>
      </c>
      <c r="J169" s="5">
        <v>0.95550000000000002</v>
      </c>
      <c r="K169" s="5">
        <v>0.4</v>
      </c>
      <c r="L169" s="4">
        <v>0.67859999999999998</v>
      </c>
      <c r="M169" s="4">
        <v>0.78710000000000002</v>
      </c>
      <c r="N169" s="4">
        <v>0.35339999999999999</v>
      </c>
      <c r="O169" s="4">
        <v>0.94169999999999998</v>
      </c>
      <c r="P169" s="4">
        <v>0.33479999999999999</v>
      </c>
      <c r="Q169" s="5">
        <v>0.70540000000000003</v>
      </c>
      <c r="R169" s="5">
        <v>0.85150000000000003</v>
      </c>
      <c r="S169" s="5">
        <v>0.31340000000000001</v>
      </c>
      <c r="T169" s="5">
        <v>0.91469999999999996</v>
      </c>
      <c r="U169" s="5">
        <v>0.20019999999999999</v>
      </c>
      <c r="V169" s="4">
        <v>0.81630000000000003</v>
      </c>
      <c r="W169" s="4">
        <v>1.1404000000000001</v>
      </c>
      <c r="X169" s="4">
        <v>0.2248</v>
      </c>
      <c r="Y169" s="4">
        <v>0.80930000000000002</v>
      </c>
      <c r="Z169" s="4">
        <v>6.9000000000000006E-2</v>
      </c>
      <c r="AA169" s="14">
        <v>0.65820000000000001</v>
      </c>
      <c r="AB169" s="14">
        <v>0.74019999999999997</v>
      </c>
      <c r="AC169" s="14">
        <v>0.38069999999999998</v>
      </c>
      <c r="AD169" s="14">
        <v>0.96309999999999996</v>
      </c>
      <c r="AE169" s="14">
        <v>0.26169999999999999</v>
      </c>
      <c r="AF169" s="4">
        <v>0.66659999999999997</v>
      </c>
      <c r="AG169" s="4">
        <v>0.75829999999999997</v>
      </c>
      <c r="AH169" s="4">
        <v>0.37140000000000001</v>
      </c>
      <c r="AI169" s="4">
        <v>0.95489999999999997</v>
      </c>
      <c r="AJ169" s="4">
        <v>0.35049999999999998</v>
      </c>
      <c r="AK169" s="14">
        <v>0.67910000000000004</v>
      </c>
      <c r="AL169" s="14">
        <v>0.78900000000000003</v>
      </c>
      <c r="AM169" s="14">
        <v>0.34939999999999999</v>
      </c>
      <c r="AN169" s="14">
        <v>0.94199999999999995</v>
      </c>
      <c r="AO169" s="14">
        <v>0.31009999999999999</v>
      </c>
      <c r="AP169" s="4">
        <v>0.70630000000000004</v>
      </c>
      <c r="AQ169" s="4">
        <v>0.8528</v>
      </c>
      <c r="AR169" s="4">
        <v>0.31440000000000001</v>
      </c>
      <c r="AS169" s="4">
        <v>0.91459999999999997</v>
      </c>
      <c r="AT169" s="4">
        <v>0.1951</v>
      </c>
      <c r="AU169" s="14">
        <v>0.81759999999999999</v>
      </c>
      <c r="AV169" s="14">
        <v>1.1424000000000001</v>
      </c>
      <c r="AW169" s="14">
        <v>0.2203</v>
      </c>
      <c r="AX169" s="14">
        <v>0.80810000000000004</v>
      </c>
      <c r="AY169" s="14">
        <v>7.9799999999999996E-2</v>
      </c>
      <c r="AZ169" s="4">
        <v>0.65820000000000001</v>
      </c>
      <c r="BA169" s="4">
        <v>0.7399</v>
      </c>
      <c r="BB169" s="4">
        <v>0.36759999999999998</v>
      </c>
      <c r="BC169" s="4">
        <v>0.96289999999999998</v>
      </c>
      <c r="BD169" s="4">
        <v>0.22969999999999999</v>
      </c>
      <c r="BE169" s="5">
        <v>0.66710000000000003</v>
      </c>
      <c r="BF169" s="5">
        <v>0.76100000000000001</v>
      </c>
      <c r="BG169" s="5">
        <v>0.36799999999999999</v>
      </c>
      <c r="BH169" s="5">
        <v>0.95569999999999999</v>
      </c>
      <c r="BI169" s="5">
        <v>0.32040000000000002</v>
      </c>
      <c r="BJ169" s="4">
        <v>0.68069999999999997</v>
      </c>
      <c r="BK169" s="4">
        <v>0.7923</v>
      </c>
      <c r="BL169" s="4">
        <v>0.3493</v>
      </c>
      <c r="BM169" s="4">
        <v>0.94230000000000003</v>
      </c>
      <c r="BN169" s="4">
        <v>0.29189999999999999</v>
      </c>
      <c r="BO169" s="5">
        <v>0.70709999999999995</v>
      </c>
      <c r="BP169" s="5">
        <v>0.85680000000000001</v>
      </c>
      <c r="BQ169" s="5">
        <v>0.314</v>
      </c>
      <c r="BR169" s="5">
        <v>0.91439999999999999</v>
      </c>
      <c r="BS169" s="5">
        <v>0.1862</v>
      </c>
      <c r="BT169" s="4">
        <v>0.8175</v>
      </c>
      <c r="BU169" s="4">
        <v>1.1445000000000001</v>
      </c>
      <c r="BV169" s="4">
        <v>0.22570000000000001</v>
      </c>
      <c r="BW169" s="4">
        <v>0.80820000000000003</v>
      </c>
      <c r="BX169" s="4">
        <v>5.8299999999999998E-2</v>
      </c>
      <c r="BY169" s="5">
        <v>0.65590000000000004</v>
      </c>
      <c r="BZ169" s="5">
        <v>0.73599999999999999</v>
      </c>
      <c r="CA169" s="5">
        <v>0.38429999999999997</v>
      </c>
      <c r="CB169" s="5">
        <v>0.96299999999999997</v>
      </c>
      <c r="CC169" s="5">
        <v>0.1845</v>
      </c>
      <c r="CD169" s="4">
        <v>0.66659999999999997</v>
      </c>
      <c r="CE169" s="4">
        <v>0.76080000000000003</v>
      </c>
      <c r="CF169" s="4">
        <v>0.36890000000000001</v>
      </c>
      <c r="CG169" s="4">
        <v>0.95530000000000004</v>
      </c>
      <c r="CH169" s="4">
        <v>0.2576</v>
      </c>
      <c r="CI169" s="5">
        <v>0.68020000000000003</v>
      </c>
      <c r="CJ169" s="5">
        <v>0.79110000000000003</v>
      </c>
      <c r="CK169" s="5">
        <v>0.34899999999999998</v>
      </c>
      <c r="CL169" s="5">
        <v>0.94259999999999999</v>
      </c>
      <c r="CM169" s="5">
        <v>0.24610000000000001</v>
      </c>
      <c r="CN169" s="4">
        <v>0.70650000000000002</v>
      </c>
      <c r="CO169" s="4">
        <v>0.85489999999999999</v>
      </c>
      <c r="CP169" s="4">
        <v>0.31580000000000003</v>
      </c>
      <c r="CQ169" s="4">
        <v>0.91459999999999997</v>
      </c>
      <c r="CR169" s="4">
        <v>0.14019999999999999</v>
      </c>
      <c r="CS169" s="5">
        <v>0.8175</v>
      </c>
      <c r="CT169" s="5">
        <v>1.1446000000000001</v>
      </c>
      <c r="CU169" s="5">
        <v>0.22420000000000001</v>
      </c>
      <c r="CV169" s="5">
        <v>0.80830000000000002</v>
      </c>
      <c r="CW169" s="5">
        <v>4.9000000000000002E-2</v>
      </c>
      <c r="CX169" s="4">
        <v>0.65849999999999997</v>
      </c>
      <c r="CY169" s="4">
        <v>0.74119999999999997</v>
      </c>
      <c r="CZ169" s="4">
        <v>0.37719999999999998</v>
      </c>
      <c r="DA169" s="4">
        <v>0.96240000000000003</v>
      </c>
      <c r="DB169" s="4">
        <v>0.24310000000000001</v>
      </c>
      <c r="DC169" s="5">
        <v>0.66559999999999997</v>
      </c>
      <c r="DD169" s="5">
        <v>0.75760000000000005</v>
      </c>
      <c r="DE169" s="5">
        <v>0.36890000000000001</v>
      </c>
      <c r="DF169" s="5">
        <v>0.95499999999999996</v>
      </c>
      <c r="DG169" s="5">
        <v>0.31990000000000002</v>
      </c>
      <c r="DH169" s="4">
        <v>0.67949999999999999</v>
      </c>
      <c r="DI169" s="4">
        <v>0.78959999999999997</v>
      </c>
      <c r="DJ169" s="4">
        <v>0.35239999999999999</v>
      </c>
      <c r="DK169" s="4">
        <v>0.94179999999999997</v>
      </c>
      <c r="DL169" s="4">
        <v>0.20880000000000001</v>
      </c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0.70060869565217399</v>
      </c>
      <c r="EW169" s="4">
        <f t="shared" si="37"/>
        <v>0.84492173913043489</v>
      </c>
      <c r="EX169" s="4">
        <f t="shared" si="38"/>
        <v>0.3311608695652174</v>
      </c>
      <c r="EY169" s="4">
        <f t="shared" si="39"/>
        <v>0.92150869565217364</v>
      </c>
      <c r="EZ169" s="4">
        <f t="shared" si="40"/>
        <v>0.22523913043478264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k=20, r=0.1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k=20, r=0.1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k=20, r=0.1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r=0.1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k=20, r=0.9</v>
      </c>
    </row>
    <row r="170" spans="1:16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0.65859999999999996</v>
      </c>
      <c r="H170" s="5">
        <v>0.74580000000000002</v>
      </c>
      <c r="I170" s="5">
        <v>0.36969999999999997</v>
      </c>
      <c r="J170" s="5">
        <v>0.95540000000000003</v>
      </c>
      <c r="K170" s="5">
        <v>0.3775</v>
      </c>
      <c r="L170" s="4">
        <v>0.67230000000000001</v>
      </c>
      <c r="M170" s="4">
        <v>0.77410000000000001</v>
      </c>
      <c r="N170" s="4">
        <v>0.3569</v>
      </c>
      <c r="O170" s="4">
        <v>0.94110000000000005</v>
      </c>
      <c r="P170" s="4">
        <v>0.29530000000000001</v>
      </c>
      <c r="Q170" s="5">
        <v>0.7006</v>
      </c>
      <c r="R170" s="5">
        <v>0.84030000000000005</v>
      </c>
      <c r="S170" s="5">
        <v>0.3125</v>
      </c>
      <c r="T170" s="5">
        <v>0.91</v>
      </c>
      <c r="U170" s="5">
        <v>0.17879999999999999</v>
      </c>
      <c r="V170" s="4">
        <v>0.79479999999999995</v>
      </c>
      <c r="W170" s="4">
        <v>1.0795999999999999</v>
      </c>
      <c r="X170" s="4">
        <v>0.2301</v>
      </c>
      <c r="Y170" s="4">
        <v>0.68110000000000004</v>
      </c>
      <c r="Z170" s="4">
        <v>6.0400000000000002E-2</v>
      </c>
      <c r="AA170" s="14">
        <v>0.64649999999999996</v>
      </c>
      <c r="AB170" s="14">
        <v>0.71809999999999996</v>
      </c>
      <c r="AC170" s="14">
        <v>0.3861</v>
      </c>
      <c r="AD170" s="14">
        <v>0.96299999999999997</v>
      </c>
      <c r="AE170" s="14">
        <v>0.24629999999999999</v>
      </c>
      <c r="AF170" s="4">
        <v>0.65769999999999995</v>
      </c>
      <c r="AG170" s="4">
        <v>0.74109999999999998</v>
      </c>
      <c r="AH170" s="4">
        <v>0.37569999999999998</v>
      </c>
      <c r="AI170" s="4">
        <v>0.95469999999999999</v>
      </c>
      <c r="AJ170" s="4">
        <v>0.32229999999999998</v>
      </c>
      <c r="AK170" s="14">
        <v>0.67310000000000003</v>
      </c>
      <c r="AL170" s="14">
        <v>0.77710000000000001</v>
      </c>
      <c r="AM170" s="14">
        <v>0.35089999999999999</v>
      </c>
      <c r="AN170" s="14">
        <v>0.9415</v>
      </c>
      <c r="AO170" s="14">
        <v>0.26090000000000002</v>
      </c>
      <c r="AP170" s="4">
        <v>0.70120000000000005</v>
      </c>
      <c r="AQ170" s="4">
        <v>0.84099999999999997</v>
      </c>
      <c r="AR170" s="4">
        <v>0.3155</v>
      </c>
      <c r="AS170" s="4">
        <v>0.91020000000000001</v>
      </c>
      <c r="AT170" s="4">
        <v>0.1835</v>
      </c>
      <c r="AU170" s="14">
        <v>0.79600000000000004</v>
      </c>
      <c r="AV170" s="14">
        <v>1.08</v>
      </c>
      <c r="AW170" s="14">
        <v>0.22359999999999999</v>
      </c>
      <c r="AX170" s="14">
        <v>0.68010000000000004</v>
      </c>
      <c r="AY170" s="14">
        <v>7.4800000000000005E-2</v>
      </c>
      <c r="AZ170" s="4">
        <v>0.64749999999999996</v>
      </c>
      <c r="BA170" s="4">
        <v>0.71970000000000001</v>
      </c>
      <c r="BB170" s="4">
        <v>0.37159999999999999</v>
      </c>
      <c r="BC170" s="4">
        <v>0.96279999999999999</v>
      </c>
      <c r="BD170" s="4">
        <v>0.2029</v>
      </c>
      <c r="BE170" s="5">
        <v>0.6583</v>
      </c>
      <c r="BF170" s="5">
        <v>0.74419999999999997</v>
      </c>
      <c r="BG170" s="5">
        <v>0.37180000000000002</v>
      </c>
      <c r="BH170" s="5">
        <v>0.95550000000000002</v>
      </c>
      <c r="BI170" s="5">
        <v>0.29099999999999998</v>
      </c>
      <c r="BJ170" s="4">
        <v>0.6744</v>
      </c>
      <c r="BK170" s="4">
        <v>0.77949999999999997</v>
      </c>
      <c r="BL170" s="4">
        <v>0.35120000000000001</v>
      </c>
      <c r="BM170" s="4">
        <v>0.94169999999999998</v>
      </c>
      <c r="BN170" s="4">
        <v>0.25990000000000002</v>
      </c>
      <c r="BO170" s="5">
        <v>0.70189999999999997</v>
      </c>
      <c r="BP170" s="5">
        <v>0.84489999999999998</v>
      </c>
      <c r="BQ170" s="5">
        <v>0.31419999999999998</v>
      </c>
      <c r="BR170" s="5">
        <v>0.91</v>
      </c>
      <c r="BS170" s="5">
        <v>0.16800000000000001</v>
      </c>
      <c r="BT170" s="4">
        <v>0.79490000000000005</v>
      </c>
      <c r="BU170" s="4">
        <v>1.0803</v>
      </c>
      <c r="BV170" s="4">
        <v>0.22819999999999999</v>
      </c>
      <c r="BW170" s="4">
        <v>0.68020000000000003</v>
      </c>
      <c r="BX170" s="4">
        <v>5.16E-2</v>
      </c>
      <c r="BY170" s="5">
        <v>0.64480000000000004</v>
      </c>
      <c r="BZ170" s="5">
        <v>0.71519999999999995</v>
      </c>
      <c r="CA170" s="5">
        <v>0.39069999999999999</v>
      </c>
      <c r="CB170" s="5">
        <v>0.96289999999999998</v>
      </c>
      <c r="CC170" s="5">
        <v>0.1552</v>
      </c>
      <c r="CD170" s="4">
        <v>0.65790000000000004</v>
      </c>
      <c r="CE170" s="4">
        <v>0.74399999999999999</v>
      </c>
      <c r="CF170" s="4">
        <v>0.37219999999999998</v>
      </c>
      <c r="CG170" s="4">
        <v>0.95520000000000005</v>
      </c>
      <c r="CH170" s="4">
        <v>0.22689999999999999</v>
      </c>
      <c r="CI170" s="5">
        <v>0.67379999999999995</v>
      </c>
      <c r="CJ170" s="5">
        <v>0.77829999999999999</v>
      </c>
      <c r="CK170" s="5">
        <v>0.35110000000000002</v>
      </c>
      <c r="CL170" s="5">
        <v>0.94199999999999995</v>
      </c>
      <c r="CM170" s="5">
        <v>0.21410000000000001</v>
      </c>
      <c r="CN170" s="4">
        <v>0.70150000000000001</v>
      </c>
      <c r="CO170" s="4">
        <v>0.84330000000000005</v>
      </c>
      <c r="CP170" s="4">
        <v>0.31609999999999999</v>
      </c>
      <c r="CQ170" s="4">
        <v>0.9103</v>
      </c>
      <c r="CR170" s="4">
        <v>0.1234</v>
      </c>
      <c r="CS170" s="5">
        <v>0.79530000000000001</v>
      </c>
      <c r="CT170" s="5">
        <v>1.0802</v>
      </c>
      <c r="CU170" s="5">
        <v>0.2273</v>
      </c>
      <c r="CV170" s="5">
        <v>0.67959999999999998</v>
      </c>
      <c r="CW170" s="5">
        <v>4.4499999999999998E-2</v>
      </c>
      <c r="CX170" s="4">
        <v>0.6472</v>
      </c>
      <c r="CY170" s="4">
        <v>0.7198</v>
      </c>
      <c r="CZ170" s="4">
        <v>0.38229999999999997</v>
      </c>
      <c r="DA170" s="4">
        <v>0.96240000000000003</v>
      </c>
      <c r="DB170" s="4">
        <v>0.21149999999999999</v>
      </c>
      <c r="DC170" s="5">
        <v>0.65680000000000005</v>
      </c>
      <c r="DD170" s="5">
        <v>0.74039999999999995</v>
      </c>
      <c r="DE170" s="5">
        <v>0.37319999999999998</v>
      </c>
      <c r="DF170" s="5">
        <v>0.95489999999999997</v>
      </c>
      <c r="DG170" s="5">
        <v>0.28510000000000002</v>
      </c>
      <c r="DH170" s="4">
        <v>0.67330000000000001</v>
      </c>
      <c r="DI170" s="4">
        <v>0.77700000000000002</v>
      </c>
      <c r="DJ170" s="4">
        <v>0.35449999999999998</v>
      </c>
      <c r="DK170" s="4">
        <v>0.94120000000000004</v>
      </c>
      <c r="DL170" s="4">
        <v>0.18590000000000001</v>
      </c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0.69020434782608686</v>
      </c>
      <c r="EW170" s="4">
        <f t="shared" si="37"/>
        <v>0.82088695652173915</v>
      </c>
      <c r="EX170" s="4">
        <f t="shared" si="38"/>
        <v>0.33422608695652167</v>
      </c>
      <c r="EY170" s="4">
        <f t="shared" si="39"/>
        <v>0.89826086956521711</v>
      </c>
      <c r="EZ170" s="4">
        <f t="shared" si="40"/>
        <v>0.2012652173913044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k=20, r=0.1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k=20, r=0.1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k=20, r=0.1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r=0.1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k=20, r=0.9</v>
      </c>
    </row>
    <row r="171" spans="1:16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0.65029999999999999</v>
      </c>
      <c r="H171" s="5">
        <v>0.73119999999999996</v>
      </c>
      <c r="I171" s="5">
        <v>0.3866</v>
      </c>
      <c r="J171" s="5">
        <v>0.95550000000000002</v>
      </c>
      <c r="K171" s="5">
        <v>0.46110000000000001</v>
      </c>
      <c r="L171" s="4">
        <v>0.66879999999999995</v>
      </c>
      <c r="M171" s="4">
        <v>0.77200000000000002</v>
      </c>
      <c r="N171" s="4">
        <v>0.35970000000000002</v>
      </c>
      <c r="O171" s="4">
        <v>0.94169999999999998</v>
      </c>
      <c r="P171" s="4">
        <v>0.33939999999999998</v>
      </c>
      <c r="Q171" s="5">
        <v>0.71060000000000001</v>
      </c>
      <c r="R171" s="5">
        <v>0.87239999999999995</v>
      </c>
      <c r="S171" s="5">
        <v>0.29899999999999999</v>
      </c>
      <c r="T171" s="5">
        <v>0.91469999999999996</v>
      </c>
      <c r="U171" s="5">
        <v>0.19239999999999999</v>
      </c>
      <c r="V171" s="4">
        <v>0.83379999999999999</v>
      </c>
      <c r="W171" s="4">
        <v>1.1890000000000001</v>
      </c>
      <c r="X171" s="4">
        <v>0.2175</v>
      </c>
      <c r="Y171" s="4">
        <v>0.80930000000000002</v>
      </c>
      <c r="Z171" s="4">
        <v>6.7599999999999993E-2</v>
      </c>
      <c r="AA171" s="14">
        <v>0.63590000000000002</v>
      </c>
      <c r="AB171" s="14">
        <v>0.69769999999999999</v>
      </c>
      <c r="AC171" s="14">
        <v>0.4098</v>
      </c>
      <c r="AD171" s="14">
        <v>0.96309999999999996</v>
      </c>
      <c r="AE171" s="14">
        <v>0.34449999999999997</v>
      </c>
      <c r="AF171" s="4">
        <v>0.64929999999999999</v>
      </c>
      <c r="AG171" s="4">
        <v>0.72709999999999997</v>
      </c>
      <c r="AH171" s="4">
        <v>0.39190000000000003</v>
      </c>
      <c r="AI171" s="4">
        <v>0.95489999999999997</v>
      </c>
      <c r="AJ171" s="4">
        <v>0.40329999999999999</v>
      </c>
      <c r="AK171" s="14">
        <v>0.6694</v>
      </c>
      <c r="AL171" s="14">
        <v>0.77470000000000006</v>
      </c>
      <c r="AM171" s="14">
        <v>0.3548</v>
      </c>
      <c r="AN171" s="14">
        <v>0.94199999999999995</v>
      </c>
      <c r="AO171" s="14">
        <v>0.33050000000000002</v>
      </c>
      <c r="AP171" s="4">
        <v>0.71089999999999998</v>
      </c>
      <c r="AQ171" s="4">
        <v>0.87329999999999997</v>
      </c>
      <c r="AR171" s="4">
        <v>0.30109999999999998</v>
      </c>
      <c r="AS171" s="4">
        <v>0.91459999999999997</v>
      </c>
      <c r="AT171" s="4">
        <v>0.17019999999999999</v>
      </c>
      <c r="AU171" s="14">
        <v>0.83479999999999999</v>
      </c>
      <c r="AV171" s="14">
        <v>1.1898</v>
      </c>
      <c r="AW171" s="14">
        <v>0.21249999999999999</v>
      </c>
      <c r="AX171" s="14">
        <v>0.80810000000000004</v>
      </c>
      <c r="AY171" s="14">
        <v>6.6799999999999998E-2</v>
      </c>
      <c r="AZ171" s="4">
        <v>0.63729999999999998</v>
      </c>
      <c r="BA171" s="4">
        <v>0.70130000000000003</v>
      </c>
      <c r="BB171" s="4">
        <v>0.39389999999999997</v>
      </c>
      <c r="BC171" s="4">
        <v>0.96289999999999998</v>
      </c>
      <c r="BD171" s="4">
        <v>0.30049999999999999</v>
      </c>
      <c r="BE171" s="5">
        <v>0.65029999999999999</v>
      </c>
      <c r="BF171" s="5">
        <v>0.73080000000000001</v>
      </c>
      <c r="BG171" s="5">
        <v>0.38769999999999999</v>
      </c>
      <c r="BH171" s="5">
        <v>0.95569999999999999</v>
      </c>
      <c r="BI171" s="5">
        <v>0.374</v>
      </c>
      <c r="BJ171" s="4">
        <v>0.67100000000000004</v>
      </c>
      <c r="BK171" s="4">
        <v>0.77780000000000005</v>
      </c>
      <c r="BL171" s="4">
        <v>0.35389999999999999</v>
      </c>
      <c r="BM171" s="4">
        <v>0.94230000000000003</v>
      </c>
      <c r="BN171" s="4">
        <v>0.29630000000000001</v>
      </c>
      <c r="BO171" s="5">
        <v>0.71179999999999999</v>
      </c>
      <c r="BP171" s="5">
        <v>0.87749999999999995</v>
      </c>
      <c r="BQ171" s="5">
        <v>0.3009</v>
      </c>
      <c r="BR171" s="5">
        <v>0.91439999999999999</v>
      </c>
      <c r="BS171" s="5">
        <v>0.17549999999999999</v>
      </c>
      <c r="BT171" s="4">
        <v>0.83420000000000005</v>
      </c>
      <c r="BU171" s="4">
        <v>1.1913</v>
      </c>
      <c r="BV171" s="4">
        <v>0.21829999999999999</v>
      </c>
      <c r="BW171" s="4">
        <v>0.80820000000000003</v>
      </c>
      <c r="BX171" s="4">
        <v>4.6699999999999998E-2</v>
      </c>
      <c r="BY171" s="5">
        <v>0.63390000000000002</v>
      </c>
      <c r="BZ171" s="5">
        <v>0.69530000000000003</v>
      </c>
      <c r="CA171" s="5">
        <v>0.41110000000000002</v>
      </c>
      <c r="CB171" s="5">
        <v>0.96299999999999997</v>
      </c>
      <c r="CC171" s="5">
        <v>0.24540000000000001</v>
      </c>
      <c r="CD171" s="4">
        <v>0.64939999999999998</v>
      </c>
      <c r="CE171" s="4">
        <v>0.72929999999999995</v>
      </c>
      <c r="CF171" s="4">
        <v>0.38790000000000002</v>
      </c>
      <c r="CG171" s="4">
        <v>0.95530000000000004</v>
      </c>
      <c r="CH171" s="4">
        <v>0.30359999999999998</v>
      </c>
      <c r="CI171" s="5">
        <v>0.6704</v>
      </c>
      <c r="CJ171" s="5">
        <v>0.77639999999999998</v>
      </c>
      <c r="CK171" s="5">
        <v>0.35439999999999999</v>
      </c>
      <c r="CL171" s="5">
        <v>0.94259999999999999</v>
      </c>
      <c r="CM171" s="5">
        <v>0.24560000000000001</v>
      </c>
      <c r="CN171" s="4">
        <v>0.71099999999999997</v>
      </c>
      <c r="CO171" s="4">
        <v>0.87480000000000002</v>
      </c>
      <c r="CP171" s="4">
        <v>0.30180000000000001</v>
      </c>
      <c r="CQ171" s="4">
        <v>0.91459999999999997</v>
      </c>
      <c r="CR171" s="4">
        <v>0.1208</v>
      </c>
      <c r="CS171" s="5">
        <v>0.83379999999999999</v>
      </c>
      <c r="CT171" s="5">
        <v>1.19</v>
      </c>
      <c r="CU171" s="5">
        <v>0.21679999999999999</v>
      </c>
      <c r="CV171" s="5">
        <v>0.80830000000000002</v>
      </c>
      <c r="CW171" s="5">
        <v>3.9300000000000002E-2</v>
      </c>
      <c r="CX171" s="4">
        <v>0.63680000000000003</v>
      </c>
      <c r="CY171" s="4">
        <v>0.70009999999999994</v>
      </c>
      <c r="CZ171" s="4">
        <v>0.40670000000000001</v>
      </c>
      <c r="DA171" s="4">
        <v>0.96240000000000003</v>
      </c>
      <c r="DB171" s="4">
        <v>0.32119999999999999</v>
      </c>
      <c r="DC171" s="5">
        <v>0.64839999999999998</v>
      </c>
      <c r="DD171" s="5">
        <v>0.72599999999999998</v>
      </c>
      <c r="DE171" s="5">
        <v>0.38819999999999999</v>
      </c>
      <c r="DF171" s="5">
        <v>0.95499999999999996</v>
      </c>
      <c r="DG171" s="5">
        <v>0.36870000000000003</v>
      </c>
      <c r="DH171" s="4">
        <v>0.66979999999999995</v>
      </c>
      <c r="DI171" s="4">
        <v>0.77539999999999998</v>
      </c>
      <c r="DJ171" s="4">
        <v>0.35670000000000002</v>
      </c>
      <c r="DK171" s="4">
        <v>0.94179999999999997</v>
      </c>
      <c r="DL171" s="4">
        <v>0.21679999999999999</v>
      </c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0.69377391304347835</v>
      </c>
      <c r="EW171" s="4">
        <f t="shared" si="37"/>
        <v>0.83774782608695653</v>
      </c>
      <c r="EX171" s="4">
        <f t="shared" si="38"/>
        <v>0.33900869565217395</v>
      </c>
      <c r="EY171" s="4">
        <f t="shared" si="39"/>
        <v>0.92150869565217364</v>
      </c>
      <c r="EZ171" s="4">
        <f t="shared" si="40"/>
        <v>0.24977391304347821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k=20, r=0.1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r=0.1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k=20, r=0.1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r=0.1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k=20, r=0.9</v>
      </c>
    </row>
    <row r="172" spans="1:16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0.65229999999999999</v>
      </c>
      <c r="H172" s="5">
        <v>0.73550000000000004</v>
      </c>
      <c r="I172" s="5">
        <v>0.38500000000000001</v>
      </c>
      <c r="J172" s="5">
        <v>0.95550000000000002</v>
      </c>
      <c r="K172" s="5">
        <v>0.5262</v>
      </c>
      <c r="L172" s="4">
        <v>0.67069999999999996</v>
      </c>
      <c r="M172" s="4">
        <v>0.77569999999999995</v>
      </c>
      <c r="N172" s="4">
        <v>0.35880000000000001</v>
      </c>
      <c r="O172" s="4">
        <v>0.94169999999999998</v>
      </c>
      <c r="P172" s="4">
        <v>0.3957</v>
      </c>
      <c r="Q172" s="5">
        <v>0.7117</v>
      </c>
      <c r="R172" s="5">
        <v>0.87429999999999997</v>
      </c>
      <c r="S172" s="5">
        <v>0.29899999999999999</v>
      </c>
      <c r="T172" s="5">
        <v>0.91469999999999996</v>
      </c>
      <c r="U172" s="5">
        <v>0.22109999999999999</v>
      </c>
      <c r="V172" s="4">
        <v>0.83340000000000003</v>
      </c>
      <c r="W172" s="4">
        <v>1.1870000000000001</v>
      </c>
      <c r="X172" s="4">
        <v>0.21779999999999999</v>
      </c>
      <c r="Y172" s="4">
        <v>0.80930000000000002</v>
      </c>
      <c r="Z172" s="4">
        <v>6.3100000000000003E-2</v>
      </c>
      <c r="AA172" s="14">
        <v>0.63800000000000001</v>
      </c>
      <c r="AB172" s="14">
        <v>0.70209999999999995</v>
      </c>
      <c r="AC172" s="14">
        <v>0.40799999999999997</v>
      </c>
      <c r="AD172" s="14">
        <v>0.96309999999999996</v>
      </c>
      <c r="AE172" s="14">
        <v>0.41799999999999998</v>
      </c>
      <c r="AF172" s="4">
        <v>0.65129999999999999</v>
      </c>
      <c r="AG172" s="4">
        <v>0.73150000000000004</v>
      </c>
      <c r="AH172" s="4">
        <v>0.3906</v>
      </c>
      <c r="AI172" s="4">
        <v>0.95489999999999997</v>
      </c>
      <c r="AJ172" s="4">
        <v>0.47610000000000002</v>
      </c>
      <c r="AK172" s="14">
        <v>0.67120000000000002</v>
      </c>
      <c r="AL172" s="14">
        <v>0.7782</v>
      </c>
      <c r="AM172" s="14">
        <v>0.35389999999999999</v>
      </c>
      <c r="AN172" s="14">
        <v>0.94199999999999995</v>
      </c>
      <c r="AO172" s="14">
        <v>0.37509999999999999</v>
      </c>
      <c r="AP172" s="4">
        <v>0.71220000000000006</v>
      </c>
      <c r="AQ172" s="4">
        <v>0.87560000000000004</v>
      </c>
      <c r="AR172" s="4">
        <v>0.30099999999999999</v>
      </c>
      <c r="AS172" s="4">
        <v>0.91459999999999997</v>
      </c>
      <c r="AT172" s="4">
        <v>0.20319999999999999</v>
      </c>
      <c r="AU172" s="14">
        <v>0.83450000000000002</v>
      </c>
      <c r="AV172" s="14">
        <v>1.1884999999999999</v>
      </c>
      <c r="AW172" s="14">
        <v>0.21290000000000001</v>
      </c>
      <c r="AX172" s="14">
        <v>0.80810000000000004</v>
      </c>
      <c r="AY172" s="14">
        <v>6.7199999999999996E-2</v>
      </c>
      <c r="AZ172" s="4">
        <v>0.63939999999999997</v>
      </c>
      <c r="BA172" s="4">
        <v>0.70540000000000003</v>
      </c>
      <c r="BB172" s="4">
        <v>0.39169999999999999</v>
      </c>
      <c r="BC172" s="4">
        <v>0.96289999999999998</v>
      </c>
      <c r="BD172" s="4">
        <v>0.35649999999999998</v>
      </c>
      <c r="BE172" s="5">
        <v>0.6522</v>
      </c>
      <c r="BF172" s="5">
        <v>0.73470000000000002</v>
      </c>
      <c r="BG172" s="5">
        <v>0.38669999999999999</v>
      </c>
      <c r="BH172" s="5">
        <v>0.95569999999999999</v>
      </c>
      <c r="BI172" s="5">
        <v>0.4259</v>
      </c>
      <c r="BJ172" s="4">
        <v>0.67279999999999995</v>
      </c>
      <c r="BK172" s="4">
        <v>0.78129999999999999</v>
      </c>
      <c r="BL172" s="4">
        <v>0.35320000000000001</v>
      </c>
      <c r="BM172" s="4">
        <v>0.94230000000000003</v>
      </c>
      <c r="BN172" s="4">
        <v>0.33410000000000001</v>
      </c>
      <c r="BO172" s="5">
        <v>0.71299999999999997</v>
      </c>
      <c r="BP172" s="5">
        <v>0.87970000000000004</v>
      </c>
      <c r="BQ172" s="5">
        <v>0.30080000000000001</v>
      </c>
      <c r="BR172" s="5">
        <v>0.91439999999999999</v>
      </c>
      <c r="BS172" s="5">
        <v>0.17680000000000001</v>
      </c>
      <c r="BT172" s="4">
        <v>0.83389999999999997</v>
      </c>
      <c r="BU172" s="4">
        <v>1.1897</v>
      </c>
      <c r="BV172" s="4">
        <v>0.21870000000000001</v>
      </c>
      <c r="BW172" s="4">
        <v>0.80820000000000003</v>
      </c>
      <c r="BX172" s="4">
        <v>4.7600000000000003E-2</v>
      </c>
      <c r="BY172" s="5">
        <v>0.63590000000000002</v>
      </c>
      <c r="BZ172" s="5">
        <v>0.69930000000000003</v>
      </c>
      <c r="CA172" s="5">
        <v>0.4103</v>
      </c>
      <c r="CB172" s="5">
        <v>0.96299999999999997</v>
      </c>
      <c r="CC172" s="5">
        <v>0.30149999999999999</v>
      </c>
      <c r="CD172" s="4">
        <v>0.65129999999999999</v>
      </c>
      <c r="CE172" s="4">
        <v>0.73319999999999996</v>
      </c>
      <c r="CF172" s="4">
        <v>0.38669999999999999</v>
      </c>
      <c r="CG172" s="4">
        <v>0.95530000000000004</v>
      </c>
      <c r="CH172" s="4">
        <v>0.35539999999999999</v>
      </c>
      <c r="CI172" s="5">
        <v>0.67210000000000003</v>
      </c>
      <c r="CJ172" s="5">
        <v>0.77969999999999995</v>
      </c>
      <c r="CK172" s="5">
        <v>0.35360000000000003</v>
      </c>
      <c r="CL172" s="5">
        <v>0.94259999999999999</v>
      </c>
      <c r="CM172" s="5">
        <v>0.28339999999999999</v>
      </c>
      <c r="CN172" s="4">
        <v>0.71220000000000006</v>
      </c>
      <c r="CO172" s="4">
        <v>0.87690000000000001</v>
      </c>
      <c r="CP172" s="4">
        <v>0.30180000000000001</v>
      </c>
      <c r="CQ172" s="4">
        <v>0.91459999999999997</v>
      </c>
      <c r="CR172" s="4">
        <v>0.13450000000000001</v>
      </c>
      <c r="CS172" s="5">
        <v>0.83350000000000002</v>
      </c>
      <c r="CT172" s="5">
        <v>1.1886000000000001</v>
      </c>
      <c r="CU172" s="5">
        <v>0.2172</v>
      </c>
      <c r="CV172" s="5">
        <v>0.80830000000000002</v>
      </c>
      <c r="CW172" s="5">
        <v>3.9199999999999999E-2</v>
      </c>
      <c r="CX172" s="4">
        <v>0.63880000000000003</v>
      </c>
      <c r="CY172" s="4">
        <v>0.70430000000000004</v>
      </c>
      <c r="CZ172" s="4">
        <v>0.40500000000000003</v>
      </c>
      <c r="DA172" s="4">
        <v>0.96240000000000003</v>
      </c>
      <c r="DB172" s="4">
        <v>0.3846</v>
      </c>
      <c r="DC172" s="5">
        <v>0.65039999999999998</v>
      </c>
      <c r="DD172" s="5">
        <v>0.73009999999999997</v>
      </c>
      <c r="DE172" s="5">
        <v>0.38669999999999999</v>
      </c>
      <c r="DF172" s="5">
        <v>0.95499999999999996</v>
      </c>
      <c r="DG172" s="5">
        <v>0.42180000000000001</v>
      </c>
      <c r="DH172" s="4">
        <v>0.67159999999999997</v>
      </c>
      <c r="DI172" s="4">
        <v>0.77880000000000005</v>
      </c>
      <c r="DJ172" s="4">
        <v>0.35610000000000003</v>
      </c>
      <c r="DK172" s="4">
        <v>0.94179999999999997</v>
      </c>
      <c r="DL172" s="4">
        <v>0.2487</v>
      </c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0.69519565217391299</v>
      </c>
      <c r="EW172" s="4">
        <f t="shared" si="37"/>
        <v>0.84042608695652188</v>
      </c>
      <c r="EX172" s="4">
        <f t="shared" si="38"/>
        <v>0.33821304347826092</v>
      </c>
      <c r="EY172" s="4">
        <f t="shared" si="39"/>
        <v>0.92150869565217364</v>
      </c>
      <c r="EZ172" s="4">
        <f t="shared" si="40"/>
        <v>0.29046086956521744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k=20, r=0.1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k=20, r=0.1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k=20, r=0.1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r=0.1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k=20, r=0.9</v>
      </c>
    </row>
    <row r="173" spans="1:16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0.66320000000000001</v>
      </c>
      <c r="H173" s="5">
        <v>0.75549999999999995</v>
      </c>
      <c r="I173" s="5">
        <v>0.36799999999999999</v>
      </c>
      <c r="J173" s="5">
        <v>0.95550000000000002</v>
      </c>
      <c r="K173" s="5">
        <v>0.45129999999999998</v>
      </c>
      <c r="L173" s="4">
        <v>0.67510000000000003</v>
      </c>
      <c r="M173" s="4">
        <v>0.78069999999999995</v>
      </c>
      <c r="N173" s="4">
        <v>0.35439999999999999</v>
      </c>
      <c r="O173" s="4">
        <v>0.94169999999999998</v>
      </c>
      <c r="P173" s="4">
        <v>0.32640000000000002</v>
      </c>
      <c r="Q173" s="5">
        <v>0.70250000000000001</v>
      </c>
      <c r="R173" s="5">
        <v>0.84670000000000001</v>
      </c>
      <c r="S173" s="5">
        <v>0.313</v>
      </c>
      <c r="T173" s="5">
        <v>0.91469999999999996</v>
      </c>
      <c r="U173" s="5">
        <v>0.19070000000000001</v>
      </c>
      <c r="V173" s="4">
        <v>0.81579999999999997</v>
      </c>
      <c r="W173" s="4">
        <v>1.1418999999999999</v>
      </c>
      <c r="X173" s="4">
        <v>0.22459999999999999</v>
      </c>
      <c r="Y173" s="4">
        <v>0.80930000000000002</v>
      </c>
      <c r="Z173" s="4">
        <v>6.5600000000000006E-2</v>
      </c>
      <c r="AA173" s="14">
        <v>0.65359999999999996</v>
      </c>
      <c r="AB173" s="14">
        <v>0.73180000000000001</v>
      </c>
      <c r="AC173" s="14">
        <v>0.3826</v>
      </c>
      <c r="AD173" s="14">
        <v>0.96309999999999996</v>
      </c>
      <c r="AE173" s="14">
        <v>0.32740000000000002</v>
      </c>
      <c r="AF173" s="4">
        <v>0.66259999999999997</v>
      </c>
      <c r="AG173" s="4">
        <v>0.75090000000000001</v>
      </c>
      <c r="AH173" s="4">
        <v>0.37369999999999998</v>
      </c>
      <c r="AI173" s="4">
        <v>0.95489999999999997</v>
      </c>
      <c r="AJ173" s="4">
        <v>0.36720000000000003</v>
      </c>
      <c r="AK173" s="14">
        <v>0.67559999999999998</v>
      </c>
      <c r="AL173" s="14">
        <v>0.78280000000000005</v>
      </c>
      <c r="AM173" s="14">
        <v>0.3503</v>
      </c>
      <c r="AN173" s="14">
        <v>0.94199999999999995</v>
      </c>
      <c r="AO173" s="14">
        <v>0.31509999999999999</v>
      </c>
      <c r="AP173" s="4">
        <v>0.70350000000000001</v>
      </c>
      <c r="AQ173" s="4">
        <v>0.84830000000000005</v>
      </c>
      <c r="AR173" s="4">
        <v>0.314</v>
      </c>
      <c r="AS173" s="4">
        <v>0.91459999999999997</v>
      </c>
      <c r="AT173" s="4">
        <v>0.1769</v>
      </c>
      <c r="AU173" s="14">
        <v>0.81699999999999995</v>
      </c>
      <c r="AV173" s="14">
        <v>1.1438999999999999</v>
      </c>
      <c r="AW173" s="14">
        <v>0.2198</v>
      </c>
      <c r="AX173" s="14">
        <v>0.80810000000000004</v>
      </c>
      <c r="AY173" s="14">
        <v>6.3100000000000003E-2</v>
      </c>
      <c r="AZ173" s="4">
        <v>0.65380000000000005</v>
      </c>
      <c r="BA173" s="4">
        <v>0.73170000000000002</v>
      </c>
      <c r="BB173" s="4">
        <v>0.36909999999999998</v>
      </c>
      <c r="BC173" s="4">
        <v>0.96289999999999998</v>
      </c>
      <c r="BD173" s="4">
        <v>0.27610000000000001</v>
      </c>
      <c r="BE173" s="5">
        <v>0.66310000000000002</v>
      </c>
      <c r="BF173" s="5">
        <v>0.75360000000000005</v>
      </c>
      <c r="BG173" s="5">
        <v>0.36980000000000002</v>
      </c>
      <c r="BH173" s="5">
        <v>0.95569999999999999</v>
      </c>
      <c r="BI173" s="5">
        <v>0.35420000000000001</v>
      </c>
      <c r="BJ173" s="4">
        <v>0.67710000000000004</v>
      </c>
      <c r="BK173" s="4">
        <v>0.78580000000000005</v>
      </c>
      <c r="BL173" s="4">
        <v>0.35039999999999999</v>
      </c>
      <c r="BM173" s="4">
        <v>0.94230000000000003</v>
      </c>
      <c r="BN173" s="4">
        <v>0.2883</v>
      </c>
      <c r="BO173" s="5">
        <v>0.70420000000000005</v>
      </c>
      <c r="BP173" s="5">
        <v>0.85209999999999997</v>
      </c>
      <c r="BQ173" s="5">
        <v>0.31390000000000001</v>
      </c>
      <c r="BR173" s="5">
        <v>0.91439999999999999</v>
      </c>
      <c r="BS173" s="5">
        <v>0.15659999999999999</v>
      </c>
      <c r="BT173" s="4">
        <v>0.81699999999999995</v>
      </c>
      <c r="BU173" s="4">
        <v>1.1460999999999999</v>
      </c>
      <c r="BV173" s="4">
        <v>0.22520000000000001</v>
      </c>
      <c r="BW173" s="4">
        <v>0.80820000000000003</v>
      </c>
      <c r="BX173" s="4">
        <v>4.5999999999999999E-2</v>
      </c>
      <c r="BY173" s="5">
        <v>0.65159999999999996</v>
      </c>
      <c r="BZ173" s="5">
        <v>0.72819999999999996</v>
      </c>
      <c r="CA173" s="5">
        <v>0.38719999999999999</v>
      </c>
      <c r="CB173" s="5">
        <v>0.96299999999999997</v>
      </c>
      <c r="CC173" s="5">
        <v>0.22289999999999999</v>
      </c>
      <c r="CD173" s="4">
        <v>0.66259999999999997</v>
      </c>
      <c r="CE173" s="4">
        <v>0.75339999999999996</v>
      </c>
      <c r="CF173" s="4">
        <v>0.37069999999999997</v>
      </c>
      <c r="CG173" s="4">
        <v>0.95530000000000004</v>
      </c>
      <c r="CH173" s="4">
        <v>0.28739999999999999</v>
      </c>
      <c r="CI173" s="5">
        <v>0.67649999999999999</v>
      </c>
      <c r="CJ173" s="5">
        <v>0.78459999999999996</v>
      </c>
      <c r="CK173" s="5">
        <v>0.35</v>
      </c>
      <c r="CL173" s="5">
        <v>0.94259999999999999</v>
      </c>
      <c r="CM173" s="5">
        <v>0.24110000000000001</v>
      </c>
      <c r="CN173" s="4">
        <v>0.7036</v>
      </c>
      <c r="CO173" s="4">
        <v>0.85009999999999997</v>
      </c>
      <c r="CP173" s="4">
        <v>0.3155</v>
      </c>
      <c r="CQ173" s="4">
        <v>0.91459999999999997</v>
      </c>
      <c r="CR173" s="4">
        <v>0.1179</v>
      </c>
      <c r="CS173" s="5">
        <v>0.81699999999999995</v>
      </c>
      <c r="CT173" s="5">
        <v>1.1463000000000001</v>
      </c>
      <c r="CU173" s="5">
        <v>0.22370000000000001</v>
      </c>
      <c r="CV173" s="5">
        <v>0.80830000000000002</v>
      </c>
      <c r="CW173" s="5">
        <v>4.0800000000000003E-2</v>
      </c>
      <c r="CX173" s="4">
        <v>0.65400000000000003</v>
      </c>
      <c r="CY173" s="4">
        <v>0.73319999999999996</v>
      </c>
      <c r="CZ173" s="4">
        <v>0.37859999999999999</v>
      </c>
      <c r="DA173" s="4">
        <v>0.96240000000000003</v>
      </c>
      <c r="DB173" s="4">
        <v>0.29849999999999999</v>
      </c>
      <c r="DC173" s="5">
        <v>0.66149999999999998</v>
      </c>
      <c r="DD173" s="5">
        <v>0.75009999999999999</v>
      </c>
      <c r="DE173" s="5">
        <v>0.37059999999999998</v>
      </c>
      <c r="DF173" s="5">
        <v>0.95499999999999996</v>
      </c>
      <c r="DG173" s="5">
        <v>0.3498</v>
      </c>
      <c r="DH173" s="4">
        <v>0.67589999999999995</v>
      </c>
      <c r="DI173" s="4">
        <v>0.78320000000000001</v>
      </c>
      <c r="DJ173" s="4">
        <v>0.35310000000000002</v>
      </c>
      <c r="DK173" s="4">
        <v>0.94179999999999997</v>
      </c>
      <c r="DL173" s="4">
        <v>0.2054</v>
      </c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0.69740434782608707</v>
      </c>
      <c r="EW173" s="4">
        <f t="shared" si="37"/>
        <v>0.83962608695652174</v>
      </c>
      <c r="EX173" s="4">
        <f t="shared" si="38"/>
        <v>0.33203043478260869</v>
      </c>
      <c r="EY173" s="4">
        <f t="shared" si="39"/>
        <v>0.92150869565217364</v>
      </c>
      <c r="EZ173" s="4">
        <f t="shared" si="40"/>
        <v>0.24033478260869567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k=20, r=0.1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k=20, r=0.1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k=20, r=0.1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r=0.1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k=20, r=0.9</v>
      </c>
    </row>
    <row r="174" spans="1:16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0.66600000000000004</v>
      </c>
      <c r="H174" s="5">
        <v>0.76149999999999995</v>
      </c>
      <c r="I174" s="5">
        <v>0.36609999999999998</v>
      </c>
      <c r="J174" s="5">
        <v>0.95550000000000002</v>
      </c>
      <c r="K174" s="5">
        <v>0.51239999999999997</v>
      </c>
      <c r="L174" s="4">
        <v>0.67749999999999999</v>
      </c>
      <c r="M174" s="4">
        <v>0.78569999999999995</v>
      </c>
      <c r="N174" s="4">
        <v>0.3533</v>
      </c>
      <c r="O174" s="4">
        <v>0.94169999999999998</v>
      </c>
      <c r="P174" s="4">
        <v>0.36120000000000002</v>
      </c>
      <c r="Q174" s="5">
        <v>0.70479999999999998</v>
      </c>
      <c r="R174" s="5">
        <v>0.8508</v>
      </c>
      <c r="S174" s="5">
        <v>0.31330000000000002</v>
      </c>
      <c r="T174" s="5">
        <v>0.91410000000000002</v>
      </c>
      <c r="U174" s="5">
        <v>0.23669999999999999</v>
      </c>
      <c r="V174" s="4">
        <v>0.82379999999999998</v>
      </c>
      <c r="W174" s="4">
        <v>1.1614</v>
      </c>
      <c r="X174" s="4">
        <v>0.21959999999999999</v>
      </c>
      <c r="Y174" s="4">
        <v>0.81010000000000004</v>
      </c>
      <c r="Z174" s="4">
        <v>7.0900000000000005E-2</v>
      </c>
      <c r="AA174" s="14">
        <v>0.65690000000000004</v>
      </c>
      <c r="AB174" s="14">
        <v>0.73829999999999996</v>
      </c>
      <c r="AC174" s="14">
        <v>0.38080000000000003</v>
      </c>
      <c r="AD174" s="14">
        <v>0.96309999999999996</v>
      </c>
      <c r="AE174" s="14">
        <v>0.36799999999999999</v>
      </c>
      <c r="AF174" s="4">
        <v>0.6653</v>
      </c>
      <c r="AG174" s="4">
        <v>0.75680000000000003</v>
      </c>
      <c r="AH174" s="4">
        <v>0.37169999999999997</v>
      </c>
      <c r="AI174" s="4">
        <v>0.95489999999999997</v>
      </c>
      <c r="AJ174" s="4">
        <v>0.4229</v>
      </c>
      <c r="AK174" s="14">
        <v>0.67789999999999995</v>
      </c>
      <c r="AL174" s="14">
        <v>0.78749999999999998</v>
      </c>
      <c r="AM174" s="14">
        <v>0.34920000000000001</v>
      </c>
      <c r="AN174" s="14">
        <v>0.94199999999999995</v>
      </c>
      <c r="AO174" s="14">
        <v>0.35930000000000001</v>
      </c>
      <c r="AP174" s="4">
        <v>0.70520000000000005</v>
      </c>
      <c r="AQ174" s="4">
        <v>0.8518</v>
      </c>
      <c r="AR174" s="4">
        <v>0.31390000000000001</v>
      </c>
      <c r="AS174" s="4">
        <v>0.91459999999999997</v>
      </c>
      <c r="AT174" s="4">
        <v>0.19570000000000001</v>
      </c>
      <c r="AU174" s="14">
        <v>0.81699999999999995</v>
      </c>
      <c r="AV174" s="14">
        <v>1.1433</v>
      </c>
      <c r="AW174" s="14">
        <v>0.22020000000000001</v>
      </c>
      <c r="AX174" s="14">
        <v>0.80810000000000004</v>
      </c>
      <c r="AY174" s="14">
        <v>6.8900000000000003E-2</v>
      </c>
      <c r="AZ174" s="4">
        <v>0.65700000000000003</v>
      </c>
      <c r="BA174" s="4">
        <v>0.73799999999999999</v>
      </c>
      <c r="BB174" s="4">
        <v>0.36749999999999999</v>
      </c>
      <c r="BC174" s="4">
        <v>0.96289999999999998</v>
      </c>
      <c r="BD174" s="4">
        <v>0.33950000000000002</v>
      </c>
      <c r="BE174" s="5">
        <v>0.66579999999999995</v>
      </c>
      <c r="BF174" s="5">
        <v>0.75939999999999996</v>
      </c>
      <c r="BG174" s="5">
        <v>0.3679</v>
      </c>
      <c r="BH174" s="5">
        <v>0.95569999999999999</v>
      </c>
      <c r="BI174" s="5">
        <v>0.41399999999999998</v>
      </c>
      <c r="BJ174" s="4">
        <v>0.67949999999999999</v>
      </c>
      <c r="BK174" s="4">
        <v>0.79079999999999995</v>
      </c>
      <c r="BL174" s="4">
        <v>0.34910000000000002</v>
      </c>
      <c r="BM174" s="4">
        <v>0.94230000000000003</v>
      </c>
      <c r="BN174" s="4">
        <v>0.32590000000000002</v>
      </c>
      <c r="BO174" s="5">
        <v>0.70599999999999996</v>
      </c>
      <c r="BP174" s="5">
        <v>0.85589999999999999</v>
      </c>
      <c r="BQ174" s="5">
        <v>0.31359999999999999</v>
      </c>
      <c r="BR174" s="5">
        <v>0.91439999999999999</v>
      </c>
      <c r="BS174" s="5">
        <v>0.16600000000000001</v>
      </c>
      <c r="BT174" s="4">
        <v>0.81689999999999996</v>
      </c>
      <c r="BU174" s="4">
        <v>1.1452</v>
      </c>
      <c r="BV174" s="4">
        <v>0.22570000000000001</v>
      </c>
      <c r="BW174" s="4">
        <v>0.80820000000000003</v>
      </c>
      <c r="BX174" s="4">
        <v>4.7899999999999998E-2</v>
      </c>
      <c r="BY174" s="5">
        <v>0.65459999999999996</v>
      </c>
      <c r="BZ174" s="5">
        <v>0.73429999999999995</v>
      </c>
      <c r="CA174" s="5">
        <v>0.3841</v>
      </c>
      <c r="CB174" s="5">
        <v>0.96299999999999997</v>
      </c>
      <c r="CC174" s="5">
        <v>0.28210000000000002</v>
      </c>
      <c r="CD174" s="4">
        <v>0.6653</v>
      </c>
      <c r="CE174" s="4">
        <v>0.75890000000000002</v>
      </c>
      <c r="CF174" s="4">
        <v>0.36870000000000003</v>
      </c>
      <c r="CG174" s="4">
        <v>0.95530000000000004</v>
      </c>
      <c r="CH174" s="4">
        <v>0.3362</v>
      </c>
      <c r="CI174" s="5">
        <v>0.67889999999999995</v>
      </c>
      <c r="CJ174" s="5">
        <v>0.78949999999999998</v>
      </c>
      <c r="CK174" s="5">
        <v>0.3488</v>
      </c>
      <c r="CL174" s="5">
        <v>0.94259999999999999</v>
      </c>
      <c r="CM174" s="5">
        <v>0.27600000000000002</v>
      </c>
      <c r="CN174" s="4">
        <v>0.70540000000000003</v>
      </c>
      <c r="CO174" s="4">
        <v>0.85389999999999999</v>
      </c>
      <c r="CP174" s="4">
        <v>0.31530000000000002</v>
      </c>
      <c r="CQ174" s="4">
        <v>0.91459999999999997</v>
      </c>
      <c r="CR174" s="4">
        <v>0.12889999999999999</v>
      </c>
      <c r="CS174" s="5">
        <v>0.81679999999999997</v>
      </c>
      <c r="CT174" s="5">
        <v>1.1452</v>
      </c>
      <c r="CU174" s="5">
        <v>0.22409999999999999</v>
      </c>
      <c r="CV174" s="5">
        <v>0.80830000000000002</v>
      </c>
      <c r="CW174" s="5">
        <v>4.0399999999999998E-2</v>
      </c>
      <c r="CX174" s="4">
        <v>0.65720000000000001</v>
      </c>
      <c r="CY174" s="4">
        <v>0.73960000000000004</v>
      </c>
      <c r="CZ174" s="4">
        <v>0.37709999999999999</v>
      </c>
      <c r="DA174" s="4">
        <v>0.96240000000000003</v>
      </c>
      <c r="DB174" s="4">
        <v>0.36159999999999998</v>
      </c>
      <c r="DC174" s="5">
        <v>0.6643</v>
      </c>
      <c r="DD174" s="5">
        <v>0.75590000000000002</v>
      </c>
      <c r="DE174" s="5">
        <v>0.36899999999999999</v>
      </c>
      <c r="DF174" s="5">
        <v>0.95499999999999996</v>
      </c>
      <c r="DG174" s="5">
        <v>0.40379999999999999</v>
      </c>
      <c r="DH174" s="4">
        <v>0.67830000000000001</v>
      </c>
      <c r="DI174" s="4">
        <v>0.78820000000000001</v>
      </c>
      <c r="DJ174" s="4">
        <v>0.35210000000000002</v>
      </c>
      <c r="DK174" s="4">
        <v>0.94179999999999997</v>
      </c>
      <c r="DL174" s="4">
        <v>0.2364</v>
      </c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0.69986956521739141</v>
      </c>
      <c r="EW174" s="4">
        <f t="shared" si="37"/>
        <v>0.84472608695652174</v>
      </c>
      <c r="EX174" s="4">
        <f t="shared" si="38"/>
        <v>0.33072608695652173</v>
      </c>
      <c r="EY174" s="4">
        <f t="shared" si="39"/>
        <v>0.92151739130434751</v>
      </c>
      <c r="EZ174" s="4">
        <f t="shared" si="40"/>
        <v>0.27624347826086959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k=20, r=0.1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k=20, r=0.1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k=20, r=0.1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r=0.1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k=20, r=0.9</v>
      </c>
    </row>
    <row r="175" spans="1:16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0.65820000000000001</v>
      </c>
      <c r="H175" s="5">
        <v>0.74460000000000004</v>
      </c>
      <c r="I175" s="5">
        <v>0.37940000000000002</v>
      </c>
      <c r="J175" s="5">
        <v>0.95550000000000002</v>
      </c>
      <c r="K175" s="5">
        <v>0.44069999999999998</v>
      </c>
      <c r="L175" s="4">
        <v>0.67169999999999996</v>
      </c>
      <c r="M175" s="4">
        <v>0.77380000000000004</v>
      </c>
      <c r="N175" s="4">
        <v>0.36109999999999998</v>
      </c>
      <c r="O175" s="4">
        <v>0.94169999999999998</v>
      </c>
      <c r="P175" s="4">
        <v>0.3201</v>
      </c>
      <c r="Q175" s="5">
        <v>0.70350000000000001</v>
      </c>
      <c r="R175" s="5">
        <v>0.85050000000000003</v>
      </c>
      <c r="S175" s="5">
        <v>0.31059999999999999</v>
      </c>
      <c r="T175" s="5">
        <v>0.91469999999999996</v>
      </c>
      <c r="U175" s="5">
        <v>0.20169999999999999</v>
      </c>
      <c r="V175" s="4">
        <v>0.82099999999999995</v>
      </c>
      <c r="W175" s="4">
        <v>1.1551</v>
      </c>
      <c r="X175" s="4">
        <v>0.22220000000000001</v>
      </c>
      <c r="Y175" s="4">
        <v>0.80930000000000002</v>
      </c>
      <c r="Z175" s="4">
        <v>6.3799999999999996E-2</v>
      </c>
      <c r="AA175" s="14">
        <v>0.6472</v>
      </c>
      <c r="AB175" s="14">
        <v>0.71819999999999995</v>
      </c>
      <c r="AC175" s="14">
        <v>0.39789999999999998</v>
      </c>
      <c r="AD175" s="14">
        <v>0.96309999999999996</v>
      </c>
      <c r="AE175" s="14">
        <v>0.31659999999999999</v>
      </c>
      <c r="AF175" s="4">
        <v>0.6573</v>
      </c>
      <c r="AG175" s="4">
        <v>0.7399</v>
      </c>
      <c r="AH175" s="4">
        <v>0.3861</v>
      </c>
      <c r="AI175" s="4">
        <v>0.95489999999999997</v>
      </c>
      <c r="AJ175" s="4">
        <v>0.36799999999999999</v>
      </c>
      <c r="AK175" s="14">
        <v>0.67210000000000003</v>
      </c>
      <c r="AL175" s="14">
        <v>0.77580000000000005</v>
      </c>
      <c r="AM175" s="14">
        <v>0.35670000000000002</v>
      </c>
      <c r="AN175" s="14">
        <v>0.94199999999999995</v>
      </c>
      <c r="AO175" s="14">
        <v>0.3271</v>
      </c>
      <c r="AP175" s="4">
        <v>0.70440000000000003</v>
      </c>
      <c r="AQ175" s="4">
        <v>0.85199999999999998</v>
      </c>
      <c r="AR175" s="4">
        <v>0.3115</v>
      </c>
      <c r="AS175" s="4">
        <v>0.91459999999999997</v>
      </c>
      <c r="AT175" s="4">
        <v>0.1784</v>
      </c>
      <c r="AU175" s="14">
        <v>0.82220000000000004</v>
      </c>
      <c r="AV175" s="14">
        <v>1.1567000000000001</v>
      </c>
      <c r="AW175" s="14">
        <v>0.2172</v>
      </c>
      <c r="AX175" s="14">
        <v>0.80810000000000004</v>
      </c>
      <c r="AY175" s="14">
        <v>6.54E-2</v>
      </c>
      <c r="AZ175" s="4">
        <v>0.64790000000000003</v>
      </c>
      <c r="BA175" s="4">
        <v>0.71950000000000003</v>
      </c>
      <c r="BB175" s="4">
        <v>0.38240000000000002</v>
      </c>
      <c r="BC175" s="4">
        <v>0.96289999999999998</v>
      </c>
      <c r="BD175" s="4">
        <v>0.27750000000000002</v>
      </c>
      <c r="BE175" s="5">
        <v>0.65800000000000003</v>
      </c>
      <c r="BF175" s="5">
        <v>0.7429</v>
      </c>
      <c r="BG175" s="5">
        <v>0.38159999999999999</v>
      </c>
      <c r="BH175" s="5">
        <v>0.95569999999999999</v>
      </c>
      <c r="BI175" s="5">
        <v>0.35620000000000002</v>
      </c>
      <c r="BJ175" s="4">
        <v>0.67379999999999995</v>
      </c>
      <c r="BK175" s="4">
        <v>0.7792</v>
      </c>
      <c r="BL175" s="4">
        <v>0.35639999999999999</v>
      </c>
      <c r="BM175" s="4">
        <v>0.94230000000000003</v>
      </c>
      <c r="BN175" s="4">
        <v>0.29599999999999999</v>
      </c>
      <c r="BO175" s="5">
        <v>0.70509999999999995</v>
      </c>
      <c r="BP175" s="5">
        <v>0.85589999999999999</v>
      </c>
      <c r="BQ175" s="5">
        <v>0.312</v>
      </c>
      <c r="BR175" s="5">
        <v>0.91439999999999999</v>
      </c>
      <c r="BS175" s="5">
        <v>0.15709999999999999</v>
      </c>
      <c r="BT175" s="4">
        <v>0.82189999999999996</v>
      </c>
      <c r="BU175" s="4">
        <v>1.1584000000000001</v>
      </c>
      <c r="BV175" s="4">
        <v>0.22289999999999999</v>
      </c>
      <c r="BW175" s="4">
        <v>0.80820000000000003</v>
      </c>
      <c r="BX175" s="4">
        <v>4.7300000000000002E-2</v>
      </c>
      <c r="BY175" s="5">
        <v>0.64529999999999998</v>
      </c>
      <c r="BZ175" s="5">
        <v>0.71519999999999995</v>
      </c>
      <c r="CA175" s="5">
        <v>0.40029999999999999</v>
      </c>
      <c r="CB175" s="5">
        <v>0.96299999999999997</v>
      </c>
      <c r="CC175" s="5">
        <v>0.2369</v>
      </c>
      <c r="CD175" s="4">
        <v>0.65749999999999997</v>
      </c>
      <c r="CE175" s="4">
        <v>0.74239999999999995</v>
      </c>
      <c r="CF175" s="4">
        <v>0.38269999999999998</v>
      </c>
      <c r="CG175" s="4">
        <v>0.95530000000000004</v>
      </c>
      <c r="CH175" s="4">
        <v>0.29170000000000001</v>
      </c>
      <c r="CI175" s="5">
        <v>0.67320000000000002</v>
      </c>
      <c r="CJ175" s="5">
        <v>0.77790000000000004</v>
      </c>
      <c r="CK175" s="5">
        <v>0.35630000000000001</v>
      </c>
      <c r="CL175" s="5">
        <v>0.94259999999999999</v>
      </c>
      <c r="CM175" s="5">
        <v>0.23749999999999999</v>
      </c>
      <c r="CN175" s="4">
        <v>0.70440000000000003</v>
      </c>
      <c r="CO175" s="4">
        <v>0.8538</v>
      </c>
      <c r="CP175" s="4">
        <v>0.31309999999999999</v>
      </c>
      <c r="CQ175" s="4">
        <v>0.91459999999999997</v>
      </c>
      <c r="CR175" s="4">
        <v>0.1176</v>
      </c>
      <c r="CS175" s="5">
        <v>0.82179999999999997</v>
      </c>
      <c r="CT175" s="5">
        <v>1.1581999999999999</v>
      </c>
      <c r="CU175" s="5">
        <v>0.2213</v>
      </c>
      <c r="CV175" s="5">
        <v>0.80830000000000002</v>
      </c>
      <c r="CW175" s="5">
        <v>4.1000000000000002E-2</v>
      </c>
      <c r="CX175" s="4">
        <v>0.64780000000000004</v>
      </c>
      <c r="CY175" s="4">
        <v>0.71989999999999998</v>
      </c>
      <c r="CZ175" s="4">
        <v>0.39389999999999997</v>
      </c>
      <c r="DA175" s="4">
        <v>0.96240000000000003</v>
      </c>
      <c r="DB175" s="4">
        <v>0.3014</v>
      </c>
      <c r="DC175" s="5">
        <v>0.65629999999999999</v>
      </c>
      <c r="DD175" s="5">
        <v>0.73909999999999998</v>
      </c>
      <c r="DE175" s="5">
        <v>0.38190000000000002</v>
      </c>
      <c r="DF175" s="5">
        <v>0.95499999999999996</v>
      </c>
      <c r="DG175" s="5">
        <v>0.34010000000000001</v>
      </c>
      <c r="DH175" s="4">
        <v>0.67259999999999998</v>
      </c>
      <c r="DI175" s="4">
        <v>0.77649999999999997</v>
      </c>
      <c r="DJ175" s="4">
        <v>0.35920000000000002</v>
      </c>
      <c r="DK175" s="4">
        <v>0.94179999999999997</v>
      </c>
      <c r="DL175" s="4">
        <v>0.2059</v>
      </c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0.69523478260869553</v>
      </c>
      <c r="EW175" s="4">
        <f t="shared" si="37"/>
        <v>0.83575217391304346</v>
      </c>
      <c r="EX175" s="4">
        <f t="shared" si="38"/>
        <v>0.33818695652173913</v>
      </c>
      <c r="EY175" s="4">
        <f t="shared" si="39"/>
        <v>0.92150869565217364</v>
      </c>
      <c r="EZ175" s="4">
        <f t="shared" si="40"/>
        <v>0.23994782608695647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k=20, r=0.1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k=20, r=0.1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k=20, r=0.1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r=0.1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k=20, r=0.9</v>
      </c>
    </row>
    <row r="176" spans="1:16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0.66090000000000004</v>
      </c>
      <c r="H176" s="5">
        <v>0.75039999999999996</v>
      </c>
      <c r="I176" s="5">
        <v>0.37730000000000002</v>
      </c>
      <c r="J176" s="5">
        <v>0.95550000000000002</v>
      </c>
      <c r="K176" s="5">
        <v>0.50649999999999995</v>
      </c>
      <c r="L176" s="4">
        <v>0.67400000000000004</v>
      </c>
      <c r="M176" s="4">
        <v>0.77859999999999996</v>
      </c>
      <c r="N176" s="4">
        <v>0.35980000000000001</v>
      </c>
      <c r="O176" s="4">
        <v>0.94169999999999998</v>
      </c>
      <c r="P176" s="4">
        <v>0.35310000000000002</v>
      </c>
      <c r="Q176" s="5">
        <v>0.70509999999999995</v>
      </c>
      <c r="R176" s="5">
        <v>0.8538</v>
      </c>
      <c r="S176" s="5">
        <v>0.31090000000000001</v>
      </c>
      <c r="T176" s="5">
        <v>0.91469999999999996</v>
      </c>
      <c r="U176" s="5">
        <v>0.19370000000000001</v>
      </c>
      <c r="V176" s="4">
        <v>0.82079999999999997</v>
      </c>
      <c r="W176" s="4">
        <v>1.1536</v>
      </c>
      <c r="X176" s="4">
        <v>0.22259999999999999</v>
      </c>
      <c r="Y176" s="4">
        <v>0.80930000000000002</v>
      </c>
      <c r="Z176" s="4">
        <v>5.0900000000000001E-2</v>
      </c>
      <c r="AA176" s="14">
        <v>0.65029999999999999</v>
      </c>
      <c r="AB176" s="14">
        <v>0.72460000000000002</v>
      </c>
      <c r="AC176" s="14">
        <v>0.39550000000000002</v>
      </c>
      <c r="AD176" s="14">
        <v>0.96309999999999996</v>
      </c>
      <c r="AE176" s="14">
        <v>0.3805</v>
      </c>
      <c r="AF176" s="4">
        <v>0.65990000000000004</v>
      </c>
      <c r="AG176" s="4">
        <v>0.74550000000000005</v>
      </c>
      <c r="AH176" s="4">
        <v>0.38390000000000002</v>
      </c>
      <c r="AI176" s="4">
        <v>0.95489999999999997</v>
      </c>
      <c r="AJ176" s="4">
        <v>0.41770000000000002</v>
      </c>
      <c r="AK176" s="14">
        <v>0.67430000000000001</v>
      </c>
      <c r="AL176" s="14">
        <v>0.78039999999999998</v>
      </c>
      <c r="AM176" s="14">
        <v>0.35539999999999999</v>
      </c>
      <c r="AN176" s="14">
        <v>0.94199999999999995</v>
      </c>
      <c r="AO176" s="14">
        <v>0.36870000000000003</v>
      </c>
      <c r="AP176" s="4">
        <v>0.70599999999999996</v>
      </c>
      <c r="AQ176" s="4">
        <v>0.85529999999999995</v>
      </c>
      <c r="AR176" s="4">
        <v>0.3115</v>
      </c>
      <c r="AS176" s="4">
        <v>0.91459999999999997</v>
      </c>
      <c r="AT176" s="4">
        <v>0.1847</v>
      </c>
      <c r="AU176" s="14">
        <v>0.82210000000000005</v>
      </c>
      <c r="AV176" s="14">
        <v>1.1557999999999999</v>
      </c>
      <c r="AW176" s="14">
        <v>0.21759999999999999</v>
      </c>
      <c r="AX176" s="14">
        <v>0.80810000000000004</v>
      </c>
      <c r="AY176" s="14">
        <v>6.6000000000000003E-2</v>
      </c>
      <c r="AZ176" s="4">
        <v>0.65080000000000005</v>
      </c>
      <c r="BA176" s="4">
        <v>0.72540000000000004</v>
      </c>
      <c r="BB176" s="4">
        <v>0.38059999999999999</v>
      </c>
      <c r="BC176" s="4">
        <v>0.96289999999999998</v>
      </c>
      <c r="BD176" s="4">
        <v>0.33739999999999998</v>
      </c>
      <c r="BE176" s="5">
        <v>0.66059999999999997</v>
      </c>
      <c r="BF176" s="5">
        <v>0.74839999999999995</v>
      </c>
      <c r="BG176" s="5">
        <v>0.37980000000000003</v>
      </c>
      <c r="BH176" s="5">
        <v>0.95569999999999999</v>
      </c>
      <c r="BI176" s="5">
        <v>0.40889999999999999</v>
      </c>
      <c r="BJ176" s="4">
        <v>0.67600000000000005</v>
      </c>
      <c r="BK176" s="4">
        <v>0.78390000000000004</v>
      </c>
      <c r="BL176" s="4">
        <v>0.35510000000000003</v>
      </c>
      <c r="BM176" s="4">
        <v>0.94230000000000003</v>
      </c>
      <c r="BN176" s="4">
        <v>0.32979999999999998</v>
      </c>
      <c r="BO176" s="5">
        <v>0.70679999999999998</v>
      </c>
      <c r="BP176" s="5">
        <v>0.85940000000000005</v>
      </c>
      <c r="BQ176" s="5">
        <v>0.31169999999999998</v>
      </c>
      <c r="BR176" s="5">
        <v>0.91439999999999999</v>
      </c>
      <c r="BS176" s="5">
        <v>0.1754</v>
      </c>
      <c r="BT176" s="4">
        <v>0.8216</v>
      </c>
      <c r="BU176" s="4">
        <v>1.1571</v>
      </c>
      <c r="BV176" s="4">
        <v>0.22339999999999999</v>
      </c>
      <c r="BW176" s="4">
        <v>0.80820000000000003</v>
      </c>
      <c r="BX176" s="4">
        <v>4.4900000000000002E-2</v>
      </c>
      <c r="BY176" s="5">
        <v>0.64829999999999999</v>
      </c>
      <c r="BZ176" s="5">
        <v>0.72109999999999996</v>
      </c>
      <c r="CA176" s="5">
        <v>0.39810000000000001</v>
      </c>
      <c r="CB176" s="5">
        <v>0.96299999999999997</v>
      </c>
      <c r="CC176" s="5">
        <v>0.28849999999999998</v>
      </c>
      <c r="CD176" s="4">
        <v>0.66</v>
      </c>
      <c r="CE176" s="4">
        <v>0.74780000000000002</v>
      </c>
      <c r="CF176" s="4">
        <v>0.38080000000000003</v>
      </c>
      <c r="CG176" s="4">
        <v>0.95530000000000004</v>
      </c>
      <c r="CH176" s="4">
        <v>0.34179999999999999</v>
      </c>
      <c r="CI176" s="5">
        <v>0.67549999999999999</v>
      </c>
      <c r="CJ176" s="5">
        <v>0.78259999999999996</v>
      </c>
      <c r="CK176" s="5">
        <v>0.35510000000000003</v>
      </c>
      <c r="CL176" s="5">
        <v>0.94259999999999999</v>
      </c>
      <c r="CM176" s="5">
        <v>0.2576</v>
      </c>
      <c r="CN176" s="4">
        <v>0.70609999999999995</v>
      </c>
      <c r="CO176" s="4">
        <v>0.85719999999999996</v>
      </c>
      <c r="CP176" s="4">
        <v>0.31290000000000001</v>
      </c>
      <c r="CQ176" s="4">
        <v>0.91459999999999997</v>
      </c>
      <c r="CR176" s="4">
        <v>0.12959999999999999</v>
      </c>
      <c r="CS176" s="5">
        <v>0.82150000000000001</v>
      </c>
      <c r="CT176" s="5">
        <v>1.1569</v>
      </c>
      <c r="CU176" s="5">
        <v>0.2218</v>
      </c>
      <c r="CV176" s="5">
        <v>0.80830000000000002</v>
      </c>
      <c r="CW176" s="5">
        <v>3.9899999999999998E-2</v>
      </c>
      <c r="CX176" s="4">
        <v>0.65080000000000005</v>
      </c>
      <c r="CY176" s="4">
        <v>0.72609999999999997</v>
      </c>
      <c r="CZ176" s="4">
        <v>0.39250000000000002</v>
      </c>
      <c r="DA176" s="4">
        <v>0.96240000000000003</v>
      </c>
      <c r="DB176" s="4">
        <v>0.35499999999999998</v>
      </c>
      <c r="DC176" s="5">
        <v>0.65900000000000003</v>
      </c>
      <c r="DD176" s="5">
        <v>0.74470000000000003</v>
      </c>
      <c r="DE176" s="5">
        <v>0.38</v>
      </c>
      <c r="DF176" s="5">
        <v>0.95499999999999996</v>
      </c>
      <c r="DG176" s="5">
        <v>0.38729999999999998</v>
      </c>
      <c r="DH176" s="4">
        <v>0.67479999999999996</v>
      </c>
      <c r="DI176" s="4">
        <v>0.78129999999999999</v>
      </c>
      <c r="DJ176" s="4">
        <v>0.35820000000000002</v>
      </c>
      <c r="DK176" s="4">
        <v>0.94179999999999997</v>
      </c>
      <c r="DL176" s="4">
        <v>0.23980000000000001</v>
      </c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0.69719130434782606</v>
      </c>
      <c r="EW176" s="4">
        <f t="shared" si="37"/>
        <v>0.83970000000000011</v>
      </c>
      <c r="EX176" s="4">
        <f t="shared" si="38"/>
        <v>0.3371826086956522</v>
      </c>
      <c r="EY176" s="4">
        <f t="shared" si="39"/>
        <v>0.92150869565217364</v>
      </c>
      <c r="EZ176" s="4">
        <f t="shared" si="40"/>
        <v>0.27004347826086955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k=20, r=0.1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k=20, r=0.1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k=20, r=0.1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r=0.1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k=20, r=0.9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>
        <v>0.64029999999999998</v>
      </c>
      <c r="BA177" s="4">
        <v>0.70589999999999997</v>
      </c>
      <c r="BB177" s="4">
        <v>0.39090000000000003</v>
      </c>
      <c r="BC177" s="4">
        <v>0.96279999999999999</v>
      </c>
      <c r="BD177" s="4">
        <v>0.24529999999999999</v>
      </c>
      <c r="BE177" s="5">
        <v>0.65300000000000002</v>
      </c>
      <c r="BF177" s="5">
        <v>0.73470000000000002</v>
      </c>
      <c r="BG177" s="5">
        <v>0.3871</v>
      </c>
      <c r="BH177" s="5">
        <v>0.95550000000000002</v>
      </c>
      <c r="BI177" s="5">
        <v>0.32729999999999998</v>
      </c>
      <c r="BJ177" s="4">
        <v>0.6734</v>
      </c>
      <c r="BK177" s="4">
        <v>0.78069999999999995</v>
      </c>
      <c r="BL177" s="4">
        <v>0.35360000000000003</v>
      </c>
      <c r="BM177" s="4">
        <v>0.94169999999999998</v>
      </c>
      <c r="BN177" s="4">
        <v>0.29599999999999999</v>
      </c>
      <c r="BO177" s="5">
        <v>0.71209999999999996</v>
      </c>
      <c r="BP177" s="5">
        <v>0.87419999999999998</v>
      </c>
      <c r="BQ177" s="5">
        <v>0.30220000000000002</v>
      </c>
      <c r="BR177" s="5">
        <v>0.91</v>
      </c>
      <c r="BS177" s="5">
        <v>0.17749999999999999</v>
      </c>
      <c r="BT177" s="4">
        <v>0.81520000000000004</v>
      </c>
      <c r="BU177" s="4">
        <v>1.1341000000000001</v>
      </c>
      <c r="BV177" s="4">
        <v>0.2203</v>
      </c>
      <c r="BW177" s="4">
        <v>0.68020000000000003</v>
      </c>
      <c r="BX177" s="4">
        <v>5.11E-2</v>
      </c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>
        <v>0.6512</v>
      </c>
      <c r="DD177" s="5">
        <v>0.73019999999999996</v>
      </c>
      <c r="DE177" s="5">
        <v>0.38690000000000002</v>
      </c>
      <c r="DF177" s="5">
        <v>0.95489999999999997</v>
      </c>
      <c r="DG177" s="5">
        <v>0.308</v>
      </c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0.69086666666666663</v>
      </c>
      <c r="EW177" s="4">
        <f t="shared" ref="EW177:EW178" si="43">AVERAGEIFS(B177:EU177,metrics.est,"MSE")</f>
        <v>0.82663333333333322</v>
      </c>
      <c r="EX177" s="4">
        <f t="shared" ref="EX177:EX178" si="44">AVERAGEIFS(B177:EU177,metrics.est,"R")</f>
        <v>0.34016666666666673</v>
      </c>
      <c r="EY177" s="4">
        <f t="shared" ref="EY177:EY178" si="45">AVERAGEIFS(B177:EU177,metrics.est,"Coverage")</f>
        <v>0.90085000000000004</v>
      </c>
      <c r="EZ177" s="4">
        <f t="shared" ref="EZ177:EZ178" si="46">AVERAGEIFS(B177:EU177,metrics.est,"Time")</f>
        <v>0.23419999999999999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k=15, r=0.1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k=15, r=0.1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k=15, r=0.1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k=15, r=0.1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k=15, r=0.9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>
        <v>0.64780000000000004</v>
      </c>
      <c r="BA178" s="4">
        <v>0.71809999999999996</v>
      </c>
      <c r="BB178" s="4">
        <v>0.38490000000000002</v>
      </c>
      <c r="BC178" s="4">
        <v>0.96279999999999999</v>
      </c>
      <c r="BD178" s="4">
        <v>0.2049</v>
      </c>
      <c r="BE178" s="5">
        <v>0.65759999999999996</v>
      </c>
      <c r="BF178" s="5">
        <v>0.74099999999999999</v>
      </c>
      <c r="BG178" s="5">
        <v>0.38400000000000001</v>
      </c>
      <c r="BH178" s="5">
        <v>0.95550000000000002</v>
      </c>
      <c r="BI178" s="5">
        <v>0.28749999999999998</v>
      </c>
      <c r="BJ178" s="4">
        <v>0.6734</v>
      </c>
      <c r="BK178" s="4">
        <v>0.77690000000000003</v>
      </c>
      <c r="BL178" s="4">
        <v>0.35830000000000001</v>
      </c>
      <c r="BM178" s="4">
        <v>0.94169999999999998</v>
      </c>
      <c r="BN178" s="4">
        <v>0.26790000000000003</v>
      </c>
      <c r="BO178" s="5">
        <v>0.70350000000000001</v>
      </c>
      <c r="BP178" s="5">
        <v>0.84960000000000002</v>
      </c>
      <c r="BQ178" s="5">
        <v>0.31330000000000002</v>
      </c>
      <c r="BR178" s="5">
        <v>0.91</v>
      </c>
      <c r="BS178" s="5">
        <v>0.16930000000000001</v>
      </c>
      <c r="BT178" s="4">
        <v>0.80279999999999996</v>
      </c>
      <c r="BU178" s="4">
        <v>1.1017999999999999</v>
      </c>
      <c r="BV178" s="4">
        <v>0.22450000000000001</v>
      </c>
      <c r="BW178" s="4">
        <v>0.68020000000000003</v>
      </c>
      <c r="BX178" s="4">
        <v>4.8899999999999999E-2</v>
      </c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>
        <v>0.65600000000000003</v>
      </c>
      <c r="DD178" s="5">
        <v>0.73740000000000006</v>
      </c>
      <c r="DE178" s="5">
        <v>0.38419999999999999</v>
      </c>
      <c r="DF178" s="5">
        <v>0.95489999999999997</v>
      </c>
      <c r="DG178" s="5">
        <v>0.26419999999999999</v>
      </c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0.69018333333333326</v>
      </c>
      <c r="EW178" s="4">
        <f t="shared" si="43"/>
        <v>0.82080000000000009</v>
      </c>
      <c r="EX178" s="4">
        <f t="shared" si="44"/>
        <v>0.3415333333333333</v>
      </c>
      <c r="EY178" s="4">
        <f t="shared" si="45"/>
        <v>0.90085000000000004</v>
      </c>
      <c r="EZ178" s="4">
        <f t="shared" si="46"/>
        <v>0.20711666666666664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k=15, r=0.1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k=15, r=0.1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k=15, r=0.1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k=15, r=0.1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k=15, r=0.9</v>
      </c>
    </row>
    <row r="179" spans="1:16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0.6573</v>
      </c>
      <c r="H179" s="5">
        <v>0.7399</v>
      </c>
      <c r="I179" s="5">
        <v>0.37369999999999998</v>
      </c>
      <c r="J179" s="5">
        <v>0.91339999999999999</v>
      </c>
      <c r="K179" s="5">
        <v>0.4204</v>
      </c>
      <c r="L179" s="4">
        <v>0.68520000000000003</v>
      </c>
      <c r="M179" s="4">
        <v>0.80120000000000002</v>
      </c>
      <c r="N179" s="4">
        <v>0.34370000000000001</v>
      </c>
      <c r="O179" s="4">
        <v>0.88880000000000003</v>
      </c>
      <c r="P179" s="4">
        <v>0.33139999999999997</v>
      </c>
      <c r="Q179" s="5">
        <v>0.72709999999999997</v>
      </c>
      <c r="R179" s="5">
        <v>0.8962</v>
      </c>
      <c r="S179" s="5">
        <v>0.29349999999999998</v>
      </c>
      <c r="T179" s="5">
        <v>0.83499999999999996</v>
      </c>
      <c r="U179" s="5">
        <v>0.22370000000000001</v>
      </c>
      <c r="V179" s="4">
        <v>0.83550000000000002</v>
      </c>
      <c r="W179" s="4">
        <v>1.1783999999999999</v>
      </c>
      <c r="X179" s="4">
        <v>0.2029</v>
      </c>
      <c r="Y179" s="4">
        <v>0.57779999999999998</v>
      </c>
      <c r="Z179" s="4">
        <v>6.2799999999999995E-2</v>
      </c>
      <c r="AA179" s="14">
        <v>0.64100000000000001</v>
      </c>
      <c r="AB179" s="14">
        <v>0.70479999999999998</v>
      </c>
      <c r="AC179" s="14">
        <v>0.39679999999999999</v>
      </c>
      <c r="AD179" s="14">
        <v>0.92910000000000004</v>
      </c>
      <c r="AE179" s="14">
        <v>0.25669999999999998</v>
      </c>
      <c r="AF179" s="4">
        <v>0.65680000000000005</v>
      </c>
      <c r="AG179" s="4">
        <v>0.73760000000000003</v>
      </c>
      <c r="AH179" s="4">
        <v>0.378</v>
      </c>
      <c r="AI179" s="4">
        <v>0.91269999999999996</v>
      </c>
      <c r="AJ179" s="4">
        <v>0.33260000000000001</v>
      </c>
      <c r="AK179" s="14">
        <v>0.68159999999999998</v>
      </c>
      <c r="AL179" s="14">
        <v>0.79190000000000005</v>
      </c>
      <c r="AM179" s="14">
        <v>0.34399999999999997</v>
      </c>
      <c r="AN179" s="14">
        <v>0.88649999999999995</v>
      </c>
      <c r="AO179" s="14">
        <v>0.3528</v>
      </c>
      <c r="AP179" s="4">
        <v>0.72719999999999996</v>
      </c>
      <c r="AQ179" s="4">
        <v>0.89539999999999997</v>
      </c>
      <c r="AR179" s="4">
        <v>0.29570000000000002</v>
      </c>
      <c r="AS179" s="4">
        <v>0.83360000000000001</v>
      </c>
      <c r="AT179" s="4">
        <v>0.2127</v>
      </c>
      <c r="AU179" s="14">
        <v>0.83750000000000002</v>
      </c>
      <c r="AV179" s="14">
        <v>1.1847000000000001</v>
      </c>
      <c r="AW179" s="14">
        <v>0.18890000000000001</v>
      </c>
      <c r="AX179" s="14">
        <v>0.57530000000000003</v>
      </c>
      <c r="AY179" s="14">
        <v>7.6799999999999993E-2</v>
      </c>
      <c r="AZ179" s="4">
        <v>0.64270000000000005</v>
      </c>
      <c r="BA179" s="4">
        <v>0.70669999999999999</v>
      </c>
      <c r="BB179" s="4">
        <v>0.38519999999999999</v>
      </c>
      <c r="BC179" s="4">
        <v>0.92749999999999999</v>
      </c>
      <c r="BD179" s="4">
        <v>0.2412</v>
      </c>
      <c r="BE179" s="5">
        <v>0.65639999999999998</v>
      </c>
      <c r="BF179" s="5">
        <v>0.73850000000000005</v>
      </c>
      <c r="BG179" s="5">
        <v>0.3755</v>
      </c>
      <c r="BH179" s="5">
        <v>0.91320000000000001</v>
      </c>
      <c r="BI179" s="5">
        <v>0.32619999999999999</v>
      </c>
      <c r="BJ179" s="4">
        <v>0.68330000000000002</v>
      </c>
      <c r="BK179" s="4">
        <v>0.79490000000000005</v>
      </c>
      <c r="BL179" s="4">
        <v>0.34420000000000001</v>
      </c>
      <c r="BM179" s="4">
        <v>0.88790000000000002</v>
      </c>
      <c r="BN179" s="4">
        <v>0.29870000000000002</v>
      </c>
      <c r="BO179" s="5">
        <v>0.72809999999999997</v>
      </c>
      <c r="BP179" s="5">
        <v>0.8982</v>
      </c>
      <c r="BQ179" s="5">
        <v>0.29609999999999997</v>
      </c>
      <c r="BR179" s="5">
        <v>0.83489999999999998</v>
      </c>
      <c r="BS179" s="5">
        <v>0.1903</v>
      </c>
      <c r="BT179" s="4">
        <v>0.83640000000000003</v>
      </c>
      <c r="BU179" s="4">
        <v>1.1820999999999999</v>
      </c>
      <c r="BV179" s="4">
        <v>0.19489999999999999</v>
      </c>
      <c r="BW179" s="4">
        <v>0.57440000000000002</v>
      </c>
      <c r="BX179" s="4">
        <v>5.3800000000000001E-2</v>
      </c>
      <c r="BY179" s="5">
        <v>0.63970000000000005</v>
      </c>
      <c r="BZ179" s="5">
        <v>0.70350000000000001</v>
      </c>
      <c r="CA179" s="5">
        <v>0.40160000000000001</v>
      </c>
      <c r="CB179" s="5">
        <v>0.92830000000000001</v>
      </c>
      <c r="CC179" s="5">
        <v>0.19689999999999999</v>
      </c>
      <c r="CD179" s="4">
        <v>0.65620000000000001</v>
      </c>
      <c r="CE179" s="4">
        <v>0.73850000000000005</v>
      </c>
      <c r="CF179" s="4">
        <v>0.3755</v>
      </c>
      <c r="CG179" s="4">
        <v>0.91239999999999999</v>
      </c>
      <c r="CH179" s="4">
        <v>0.27210000000000001</v>
      </c>
      <c r="CI179" s="5">
        <v>0.68240000000000001</v>
      </c>
      <c r="CJ179" s="5">
        <v>0.79359999999999997</v>
      </c>
      <c r="CK179" s="5">
        <v>0.34510000000000002</v>
      </c>
      <c r="CL179" s="5">
        <v>0.8881</v>
      </c>
      <c r="CM179" s="5">
        <v>0.23930000000000001</v>
      </c>
      <c r="CN179" s="4">
        <v>0.72819999999999996</v>
      </c>
      <c r="CO179" s="4">
        <v>0.89829999999999999</v>
      </c>
      <c r="CP179" s="4">
        <v>0.29420000000000002</v>
      </c>
      <c r="CQ179" s="4">
        <v>0.83499999999999996</v>
      </c>
      <c r="CR179" s="4">
        <v>0.14269999999999999</v>
      </c>
      <c r="CS179" s="5">
        <v>0.83709999999999996</v>
      </c>
      <c r="CT179" s="5">
        <v>1.1833</v>
      </c>
      <c r="CU179" s="5">
        <v>0.19500000000000001</v>
      </c>
      <c r="CV179" s="5">
        <v>0.57430000000000003</v>
      </c>
      <c r="CW179" s="5">
        <v>4.9500000000000002E-2</v>
      </c>
      <c r="CX179" s="4">
        <v>0.64200000000000002</v>
      </c>
      <c r="CY179" s="4">
        <v>0.70720000000000005</v>
      </c>
      <c r="CZ179" s="4">
        <v>0.39510000000000001</v>
      </c>
      <c r="DA179" s="4">
        <v>0.92759999999999998</v>
      </c>
      <c r="DB179" s="4">
        <v>0.248</v>
      </c>
      <c r="DC179" s="5">
        <v>0.65580000000000005</v>
      </c>
      <c r="DD179" s="5">
        <v>0.73619999999999997</v>
      </c>
      <c r="DE179" s="5">
        <v>0.37719999999999998</v>
      </c>
      <c r="DF179" s="5">
        <v>0.91320000000000001</v>
      </c>
      <c r="DG179" s="5">
        <v>0.3044</v>
      </c>
      <c r="DH179" s="4">
        <v>0.68220000000000003</v>
      </c>
      <c r="DI179" s="4">
        <v>0.79269999999999996</v>
      </c>
      <c r="DJ179" s="4">
        <v>0.34710000000000002</v>
      </c>
      <c r="DK179" s="4">
        <v>0.88719999999999999</v>
      </c>
      <c r="DL179" s="4">
        <v>0.2321</v>
      </c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0.70262173913043457</v>
      </c>
      <c r="EW179" s="4">
        <f t="shared" ref="EW179:EW180" si="48">AVERAGEIFS(B179:EU179,metrics.est,"MSE")</f>
        <v>0.84806521739130425</v>
      </c>
      <c r="EX179" s="4">
        <f t="shared" ref="EX179:EX180" si="49">AVERAGEIFS(B179:EU179,metrics.est,"R")</f>
        <v>0.32706086956521746</v>
      </c>
      <c r="EY179" s="4">
        <f t="shared" ref="EY179:EY180" si="50">AVERAGEIFS(B179:EU179,metrics.est,"Coverage")</f>
        <v>0.83855652173913053</v>
      </c>
      <c r="EZ179" s="4">
        <f t="shared" ref="EZ179:EZ180" si="51">AVERAGEIFS(B179:EU179,metrics.est,"Time")</f>
        <v>0.23112173913043479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k=20, r=0.1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r=0.1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k=20, r=0.1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r=0.1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k=20, r=0.9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>
        <v>0.65129999999999999</v>
      </c>
      <c r="DD180" s="5">
        <v>0.72929999999999995</v>
      </c>
      <c r="DE180" s="5">
        <v>0.38929999999999998</v>
      </c>
      <c r="DF180" s="5">
        <v>0.95499999999999996</v>
      </c>
      <c r="DG180" s="5">
        <v>0.29630000000000001</v>
      </c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0.65129999999999999</v>
      </c>
      <c r="EW180" s="4">
        <f t="shared" si="48"/>
        <v>0.72929999999999995</v>
      </c>
      <c r="EX180" s="4">
        <f t="shared" si="49"/>
        <v>0.38929999999999998</v>
      </c>
      <c r="EY180" s="4">
        <f t="shared" si="50"/>
        <v>0.95499999999999996</v>
      </c>
      <c r="EZ180" s="4">
        <f t="shared" si="51"/>
        <v>0.29630000000000001</v>
      </c>
      <c r="FA180" s="11" t="str" cm="1">
        <f t="array" aca="1" ref="FA180" ca="1">CONCATENATE(INDIRECT(ADDRESS(1,MATCH(_xlfn.MINIFS(B180:EU180,metrics.est,"MAE"),B180:EU180,0)+1)), ", ", INDIRECT(ADDRESS(2,MATCH(_xlfn.MINIFS(B180:EU180,metrics.est,"MAE"),B180:EU180,0)+1)))</f>
        <v>k=50, r=0.3</v>
      </c>
      <c r="FB180" s="11" t="str" cm="1">
        <f t="array" aca="1" ref="FB180" ca="1">CONCATENATE(INDIRECT(ADDRESS(1,MATCH(_xlfn.MINIFS(B180:EU180,metrics.est,"MSE"),B180:EU180,0)+1)), ", ", INDIRECT(ADDRESS(2,MATCH(_xlfn.MINIFS(B180:EU180,metrics.est,"MSE"),B180:EU180,0)+1)))</f>
        <v>k=50, r=0.3</v>
      </c>
      <c r="FC180" s="11" t="str" cm="1">
        <f t="array" aca="1" ref="FC180" ca="1">CONCATENATE(INDIRECT(ADDRESS(1,MATCH(_xlfn.MAXIFS(B180:EU180,metrics.est,"R"),B180:EU180,0)+1)), ", ", INDIRECT(ADDRESS(2,MATCH(_xlfn.MAXIFS(B180:EU180,metrics.est,"R"),B180:EU180,0)+1)))</f>
        <v>k=50, r=0.3</v>
      </c>
      <c r="FD180" s="1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k=50, r=0.3</v>
      </c>
      <c r="FE180" s="11" t="str" cm="1">
        <f t="array" aca="1" ref="FE180" ca="1">CONCATENATE(INDIRECT(ADDRESS(1,MATCH(_xlfn.MINIFS(B180:EU180,metrics.est,"Time"),B180:EU180,0)+1)), ", ", INDIRECT(ADDRESS(2,MATCH(_xlfn.MINIFS(B180:EU180,metrics.est,"Time"),B180:EU180,0)+1)))</f>
        <v>k=50, r=0.3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16"/>
      <c r="DD181" s="16"/>
      <c r="DE181" s="16"/>
      <c r="DF181" s="16"/>
      <c r="DG181" s="16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 t="e">
        <f t="shared" ref="EV181" si="52">AVERAGEIFS(B181:EU181,metrics.est,"MAE")</f>
        <v>#DIV/0!</v>
      </c>
      <c r="EW181" s="4" t="e">
        <f t="shared" ref="EW181" si="53">AVERAGEIFS(B181:EU181,metrics.est,"MSE")</f>
        <v>#DIV/0!</v>
      </c>
      <c r="EX181" s="4" t="e">
        <f t="shared" ref="EX181" si="54">AVERAGEIFS(B181:EU181,metrics.est,"R")</f>
        <v>#DIV/0!</v>
      </c>
      <c r="EY181" s="4" t="e">
        <f t="shared" ref="EY181" si="55">AVERAGEIFS(B181:EU181,metrics.est,"Coverage")</f>
        <v>#DIV/0!</v>
      </c>
      <c r="EZ181" s="4" t="e">
        <f t="shared" ref="EZ181" si="56">AVERAGEIFS(B181:EU181,metrics.est,"Time")</f>
        <v>#DIV/0!</v>
      </c>
      <c r="FA181" s="11" t="e" cm="1">
        <f t="array" aca="1" ref="FA181" ca="1">CONCATENATE(INDIRECT(ADDRESS(1,MATCH(_xlfn.MINIFS(B181:EU181,metrics.est,"MAE"),B181:EU181,0)+1)), ", ", INDIRECT(ADDRESS(2,MATCH(_xlfn.MINIFS(B181:EU181,metrics.est,"MAE"),B181:EU181,0)+1)))</f>
        <v>#N/A</v>
      </c>
      <c r="FB181" s="11" t="e" cm="1">
        <f t="array" aca="1" ref="FB181" ca="1">CONCATENATE(INDIRECT(ADDRESS(1,MATCH(_xlfn.MINIFS(B181:EU181,metrics.est,"MSE"),B181:EU181,0)+1)), ", ", INDIRECT(ADDRESS(2,MATCH(_xlfn.MINIFS(B181:EU181,metrics.est,"MSE"),B181:EU181,0)+1)))</f>
        <v>#N/A</v>
      </c>
      <c r="FC181" s="11" t="e" cm="1">
        <f t="array" aca="1" ref="FC181" ca="1">CONCATENATE(INDIRECT(ADDRESS(1,MATCH(_xlfn.MAXIFS(B181:EU181,metrics.est,"R"),B181:EU181,0)+1)), ", ", INDIRECT(ADDRESS(2,MATCH(_xlfn.MAXIFS(B181:EU181,metrics.est,"R"),B181:EU181,0)+1)))</f>
        <v>#N/A</v>
      </c>
      <c r="FD181" s="11" t="e" cm="1">
        <f t="array" aca="1" ref="FD181" ca="1">CONCATENATE(INDIRECT(ADDRESS(1,MATCH(_xlfn.MAXIFS(B181:EU181,metrics.est,"Coverage"),B181:EU181,0)+1)), ", ", INDIRECT(ADDRESS(2,MATCH(_xlfn.MAXIFS(B181:EU181,metrics.est,"Coverage"),B181:EU181,0)+1)))</f>
        <v>#N/A</v>
      </c>
      <c r="FE181" s="11" t="e" cm="1">
        <f t="array" aca="1" ref="FE181" ca="1">CONCATENATE(INDIRECT(ADDRESS(1,MATCH(_xlfn.MINIFS(B181:EU181,metrics.est,"Time"),B181:EU181,0)+1)), ", ", INDIRECT(ADDRESS(2,MATCH(_xlfn.MINIFS(B181:EU181,metrics.est,"Time"),B181:EU181,0)+1)))</f>
        <v>#N/A</v>
      </c>
    </row>
    <row r="182" spans="1:161" x14ac:dyDescent="0.2">
      <c r="A182" s="1" t="s">
        <v>159</v>
      </c>
      <c r="B182" s="4">
        <v>0.6472</v>
      </c>
      <c r="C182" s="4">
        <v>0.71760000000000002</v>
      </c>
      <c r="D182" s="4">
        <v>0.36670000000000003</v>
      </c>
      <c r="E182" s="4">
        <v>0.95699999999999996</v>
      </c>
      <c r="F182" s="4">
        <v>0.20910000000000001</v>
      </c>
      <c r="G182" s="5">
        <v>0.66369999999999996</v>
      </c>
      <c r="H182" s="5">
        <v>0.75629999999999997</v>
      </c>
      <c r="I182" s="5">
        <v>0.36899999999999999</v>
      </c>
      <c r="J182" s="5">
        <v>0.94610000000000005</v>
      </c>
      <c r="K182" s="5">
        <v>0.35270000000000001</v>
      </c>
      <c r="L182" s="4">
        <v>0.68720000000000003</v>
      </c>
      <c r="M182" s="4">
        <v>0.80940000000000001</v>
      </c>
      <c r="N182" s="4">
        <v>0.35460000000000003</v>
      </c>
      <c r="O182" s="4">
        <v>0.92659999999999998</v>
      </c>
      <c r="P182" s="4">
        <v>0.30480000000000002</v>
      </c>
      <c r="Q182" s="5">
        <v>0.7278</v>
      </c>
      <c r="R182" s="5">
        <v>0.90359999999999996</v>
      </c>
      <c r="S182" s="5">
        <v>0.28939999999999999</v>
      </c>
      <c r="T182" s="5">
        <v>0.88919999999999999</v>
      </c>
      <c r="U182" s="5">
        <v>0.17910000000000001</v>
      </c>
      <c r="V182" s="4">
        <v>0.82840000000000003</v>
      </c>
      <c r="W182" s="4">
        <v>1.1658999999999999</v>
      </c>
      <c r="X182" s="4">
        <v>0.20119999999999999</v>
      </c>
      <c r="Y182" s="4">
        <v>0.60619999999999996</v>
      </c>
      <c r="Z182" s="4">
        <v>5.9400000000000001E-2</v>
      </c>
      <c r="AA182" s="14">
        <v>0.64790000000000003</v>
      </c>
      <c r="AB182" s="14">
        <v>0.7208</v>
      </c>
      <c r="AC182" s="14">
        <v>0.39179999999999998</v>
      </c>
      <c r="AD182" s="14">
        <v>0.95620000000000005</v>
      </c>
      <c r="AE182" s="14">
        <v>0.215</v>
      </c>
      <c r="AF182" s="4">
        <v>0.66349999999999998</v>
      </c>
      <c r="AG182" s="4">
        <v>0.75460000000000005</v>
      </c>
      <c r="AH182" s="4">
        <v>0.37319999999999998</v>
      </c>
      <c r="AI182" s="4">
        <v>0.9456</v>
      </c>
      <c r="AJ182" s="4">
        <v>0.28370000000000001</v>
      </c>
      <c r="AK182" s="14">
        <v>0.68740000000000001</v>
      </c>
      <c r="AL182" s="14">
        <v>0.80820000000000003</v>
      </c>
      <c r="AM182" s="14">
        <v>0.34160000000000001</v>
      </c>
      <c r="AN182" s="14">
        <v>0.92879999999999996</v>
      </c>
      <c r="AO182" s="14">
        <v>0.28920000000000001</v>
      </c>
      <c r="AP182" s="4">
        <v>0.72760000000000002</v>
      </c>
      <c r="AQ182" s="4">
        <v>0.90329999999999999</v>
      </c>
      <c r="AR182" s="4">
        <v>0.29430000000000001</v>
      </c>
      <c r="AS182" s="4">
        <v>0.88880000000000003</v>
      </c>
      <c r="AT182" s="4">
        <v>0.1741</v>
      </c>
      <c r="AU182" s="14">
        <v>0.8296</v>
      </c>
      <c r="AV182" s="14">
        <v>1.1692</v>
      </c>
      <c r="AW182" s="14">
        <v>0.19550000000000001</v>
      </c>
      <c r="AX182" s="14">
        <v>0.60170000000000001</v>
      </c>
      <c r="AY182" s="14">
        <v>6.8900000000000003E-2</v>
      </c>
      <c r="AZ182" s="4">
        <v>0.64829999999999999</v>
      </c>
      <c r="BA182" s="4">
        <v>0.72140000000000004</v>
      </c>
      <c r="BB182" s="4">
        <v>0.37659999999999999</v>
      </c>
      <c r="BC182" s="4">
        <v>0.95530000000000004</v>
      </c>
      <c r="BD182" s="4">
        <v>0.2001</v>
      </c>
      <c r="BE182" s="5">
        <v>0.66320000000000001</v>
      </c>
      <c r="BF182" s="5">
        <v>0.75600000000000001</v>
      </c>
      <c r="BG182" s="5">
        <v>0.37040000000000001</v>
      </c>
      <c r="BH182" s="5">
        <v>0.94640000000000002</v>
      </c>
      <c r="BI182" s="5">
        <v>0.28660000000000002</v>
      </c>
      <c r="BJ182" s="4">
        <v>0.68879999999999997</v>
      </c>
      <c r="BK182" s="4">
        <v>0.81120000000000003</v>
      </c>
      <c r="BL182" s="4">
        <v>0.3417</v>
      </c>
      <c r="BM182" s="4">
        <v>0.92889999999999995</v>
      </c>
      <c r="BN182" s="4">
        <v>0.25890000000000002</v>
      </c>
      <c r="BO182" s="5">
        <v>0.72899999999999998</v>
      </c>
      <c r="BP182" s="5">
        <v>0.90720000000000001</v>
      </c>
      <c r="BQ182" s="5">
        <v>0.29620000000000002</v>
      </c>
      <c r="BR182" s="5">
        <v>0.88929999999999998</v>
      </c>
      <c r="BS182" s="5">
        <v>0.16339999999999999</v>
      </c>
      <c r="BT182" s="4">
        <v>0.83009999999999995</v>
      </c>
      <c r="BU182" s="4">
        <v>1.1724000000000001</v>
      </c>
      <c r="BV182" s="4">
        <v>0.1971</v>
      </c>
      <c r="BW182" s="4">
        <v>0.60329999999999995</v>
      </c>
      <c r="BX182" s="4">
        <v>5.0999999999999997E-2</v>
      </c>
      <c r="BY182" s="5">
        <v>0.6452</v>
      </c>
      <c r="BZ182" s="5">
        <v>0.71619999999999995</v>
      </c>
      <c r="CA182" s="5">
        <v>0.39689999999999998</v>
      </c>
      <c r="CB182" s="5">
        <v>0.95550000000000002</v>
      </c>
      <c r="CC182" s="5">
        <v>0.1603</v>
      </c>
      <c r="CD182" s="4">
        <v>0.66310000000000002</v>
      </c>
      <c r="CE182" s="4">
        <v>0.75639999999999996</v>
      </c>
      <c r="CF182" s="4">
        <v>0.37019999999999997</v>
      </c>
      <c r="CG182" s="4">
        <v>0.94599999999999995</v>
      </c>
      <c r="CH182" s="4">
        <v>0.22520000000000001</v>
      </c>
      <c r="CI182" s="5">
        <v>0.68789999999999996</v>
      </c>
      <c r="CJ182" s="5">
        <v>0.8095</v>
      </c>
      <c r="CK182" s="5">
        <v>0.34339999999999998</v>
      </c>
      <c r="CL182" s="5">
        <v>0.92920000000000003</v>
      </c>
      <c r="CM182" s="5">
        <v>0.2009</v>
      </c>
      <c r="CN182" s="4">
        <v>0.72860000000000003</v>
      </c>
      <c r="CO182" s="4">
        <v>0.90580000000000005</v>
      </c>
      <c r="CP182" s="4">
        <v>0.29370000000000002</v>
      </c>
      <c r="CQ182" s="4">
        <v>0.88939999999999997</v>
      </c>
      <c r="CR182" s="4">
        <v>0.1232</v>
      </c>
      <c r="CS182" s="5">
        <v>0.82930000000000004</v>
      </c>
      <c r="CT182" s="5">
        <v>1.1680999999999999</v>
      </c>
      <c r="CU182" s="5">
        <v>0.19989999999999999</v>
      </c>
      <c r="CV182" s="5">
        <v>0.60429999999999995</v>
      </c>
      <c r="CW182" s="5">
        <v>4.4499999999999998E-2</v>
      </c>
      <c r="CX182" s="4">
        <v>0.64810000000000001</v>
      </c>
      <c r="CY182" s="4">
        <v>0.72209999999999996</v>
      </c>
      <c r="CZ182" s="4">
        <v>0.38879999999999998</v>
      </c>
      <c r="DA182" s="4">
        <v>0.95520000000000005</v>
      </c>
      <c r="DB182" s="4">
        <v>0.20430000000000001</v>
      </c>
      <c r="DC182" s="5">
        <v>0.66220000000000001</v>
      </c>
      <c r="DD182" s="5">
        <v>0.75270000000000004</v>
      </c>
      <c r="DE182" s="5">
        <v>0.3725</v>
      </c>
      <c r="DF182" s="5">
        <v>0.94579999999999997</v>
      </c>
      <c r="DG182" s="5">
        <v>0.29859999999999998</v>
      </c>
      <c r="DH182" s="4">
        <v>0.6875</v>
      </c>
      <c r="DI182" s="4">
        <v>0.8085</v>
      </c>
      <c r="DJ182" s="4">
        <v>0.34489999999999998</v>
      </c>
      <c r="DK182" s="4">
        <v>0.92849999999999999</v>
      </c>
      <c r="DL182" s="4">
        <v>0.19370000000000001</v>
      </c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0.70528695652173923</v>
      </c>
      <c r="EW182" s="4">
        <f t="shared" si="37"/>
        <v>0.85723478260869546</v>
      </c>
      <c r="EX182" s="4">
        <f t="shared" si="38"/>
        <v>0.32476521739130432</v>
      </c>
      <c r="EY182" s="4">
        <f t="shared" si="39"/>
        <v>0.87492608695652163</v>
      </c>
      <c r="EZ182" s="4">
        <f t="shared" si="40"/>
        <v>0.19768260869565224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k=20, r=0.1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k=20, r=0.1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k=20, r=0.1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k=5, r=0.1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k=20, r=0.9</v>
      </c>
    </row>
    <row r="183" spans="1:161" x14ac:dyDescent="0.2">
      <c r="A183" s="1" t="s">
        <v>160</v>
      </c>
      <c r="B183" s="4">
        <v>0.66149999999999998</v>
      </c>
      <c r="C183" s="4">
        <v>0.74580000000000002</v>
      </c>
      <c r="D183" s="4">
        <v>0.35399999999999998</v>
      </c>
      <c r="E183" s="4">
        <v>0.96430000000000005</v>
      </c>
      <c r="F183" s="4">
        <v>0.22950000000000001</v>
      </c>
      <c r="G183" s="5">
        <v>0.6704</v>
      </c>
      <c r="H183" s="5">
        <v>0.76980000000000004</v>
      </c>
      <c r="I183" s="5">
        <v>0.3644</v>
      </c>
      <c r="J183" s="5">
        <v>0.95550000000000002</v>
      </c>
      <c r="K183" s="5">
        <v>0.38879999999999998</v>
      </c>
      <c r="L183" s="4">
        <v>0.68140000000000001</v>
      </c>
      <c r="M183" s="4">
        <v>0.79300000000000004</v>
      </c>
      <c r="N183" s="4">
        <v>0.3513</v>
      </c>
      <c r="O183" s="4">
        <v>0.94169999999999998</v>
      </c>
      <c r="P183" s="4">
        <v>0.30809999999999998</v>
      </c>
      <c r="Q183" s="5">
        <v>0.70750000000000002</v>
      </c>
      <c r="R183" s="5">
        <v>0.85619999999999996</v>
      </c>
      <c r="S183" s="5">
        <v>0.31230000000000002</v>
      </c>
      <c r="T183" s="5">
        <v>0.91469999999999996</v>
      </c>
      <c r="U183" s="5">
        <v>0.20680000000000001</v>
      </c>
      <c r="V183" s="4">
        <v>0.81659999999999999</v>
      </c>
      <c r="W183" s="4">
        <v>1.1407</v>
      </c>
      <c r="X183" s="4">
        <v>0.22550000000000001</v>
      </c>
      <c r="Y183" s="4">
        <v>0.80930000000000002</v>
      </c>
      <c r="Z183" s="4">
        <v>6.6600000000000006E-2</v>
      </c>
      <c r="AA183" s="14">
        <v>0.66180000000000005</v>
      </c>
      <c r="AB183" s="14">
        <v>0.74770000000000003</v>
      </c>
      <c r="AC183" s="14">
        <v>0.37719999999999998</v>
      </c>
      <c r="AD183" s="14">
        <v>0.96309999999999996</v>
      </c>
      <c r="AE183" s="14">
        <v>0.2417</v>
      </c>
      <c r="AF183" s="4">
        <v>0.66959999999999997</v>
      </c>
      <c r="AG183" s="4">
        <v>0.76490000000000002</v>
      </c>
      <c r="AH183" s="4">
        <v>0.36880000000000002</v>
      </c>
      <c r="AI183" s="4">
        <v>0.95489999999999997</v>
      </c>
      <c r="AJ183" s="4">
        <v>0.3155</v>
      </c>
      <c r="AK183" s="14">
        <v>0.68169999999999997</v>
      </c>
      <c r="AL183" s="14">
        <v>0.79479999999999995</v>
      </c>
      <c r="AM183" s="14">
        <v>0.34720000000000001</v>
      </c>
      <c r="AN183" s="14">
        <v>0.94199999999999995</v>
      </c>
      <c r="AO183" s="14">
        <v>0.33779999999999999</v>
      </c>
      <c r="AP183" s="4">
        <v>0.70850000000000002</v>
      </c>
      <c r="AQ183" s="4">
        <v>0.85760000000000003</v>
      </c>
      <c r="AR183" s="4">
        <v>0.31309999999999999</v>
      </c>
      <c r="AS183" s="4">
        <v>0.91459999999999997</v>
      </c>
      <c r="AT183" s="4">
        <v>0.21210000000000001</v>
      </c>
      <c r="AU183" s="14">
        <v>0.81769999999999998</v>
      </c>
      <c r="AV183" s="14">
        <v>1.1423000000000001</v>
      </c>
      <c r="AW183" s="14">
        <v>0.221</v>
      </c>
      <c r="AX183" s="14">
        <v>0.80810000000000004</v>
      </c>
      <c r="AY183" s="14">
        <v>7.8799999999999995E-2</v>
      </c>
      <c r="AZ183" s="4">
        <v>0.66200000000000003</v>
      </c>
      <c r="BA183" s="4">
        <v>0.74790000000000001</v>
      </c>
      <c r="BB183" s="4">
        <v>0.36449999999999999</v>
      </c>
      <c r="BC183" s="4">
        <v>0.96289999999999998</v>
      </c>
      <c r="BD183" s="4">
        <v>0.22339999999999999</v>
      </c>
      <c r="BE183" s="5">
        <v>0.67030000000000001</v>
      </c>
      <c r="BF183" s="5">
        <v>0.76780000000000004</v>
      </c>
      <c r="BG183" s="5">
        <v>0.36520000000000002</v>
      </c>
      <c r="BH183" s="5">
        <v>0.95569999999999999</v>
      </c>
      <c r="BI183" s="5">
        <v>0.31590000000000001</v>
      </c>
      <c r="BJ183" s="4">
        <v>0.68340000000000001</v>
      </c>
      <c r="BK183" s="4">
        <v>0.79830000000000001</v>
      </c>
      <c r="BL183" s="4">
        <v>0.34699999999999998</v>
      </c>
      <c r="BM183" s="4">
        <v>0.94230000000000003</v>
      </c>
      <c r="BN183" s="4">
        <v>0.29089999999999999</v>
      </c>
      <c r="BO183" s="5">
        <v>0.70889999999999997</v>
      </c>
      <c r="BP183" s="5">
        <v>0.8609</v>
      </c>
      <c r="BQ183" s="5">
        <v>0.31340000000000001</v>
      </c>
      <c r="BR183" s="5">
        <v>0.91479999999999995</v>
      </c>
      <c r="BS183" s="5">
        <v>0.1908</v>
      </c>
      <c r="BT183" s="4">
        <v>0.81759999999999999</v>
      </c>
      <c r="BU183" s="4">
        <v>1.1444000000000001</v>
      </c>
      <c r="BV183" s="4">
        <v>0.22650000000000001</v>
      </c>
      <c r="BW183" s="4">
        <v>0.80820000000000003</v>
      </c>
      <c r="BX183" s="4">
        <v>5.6500000000000002E-2</v>
      </c>
      <c r="BY183" s="5">
        <v>0.65969999999999995</v>
      </c>
      <c r="BZ183" s="5">
        <v>0.74360000000000004</v>
      </c>
      <c r="CA183" s="5">
        <v>0.38090000000000002</v>
      </c>
      <c r="CB183" s="5">
        <v>0.96299999999999997</v>
      </c>
      <c r="CC183" s="5">
        <v>0.18329999999999999</v>
      </c>
      <c r="CD183" s="4">
        <v>0.66979999999999995</v>
      </c>
      <c r="CE183" s="4">
        <v>0.76749999999999996</v>
      </c>
      <c r="CF183" s="4">
        <v>0.36599999999999999</v>
      </c>
      <c r="CG183" s="4">
        <v>0.95530000000000004</v>
      </c>
      <c r="CH183" s="4">
        <v>0.25609999999999999</v>
      </c>
      <c r="CI183" s="5">
        <v>0.68279999999999996</v>
      </c>
      <c r="CJ183" s="5">
        <v>0.79700000000000004</v>
      </c>
      <c r="CK183" s="5">
        <v>0.34649999999999997</v>
      </c>
      <c r="CL183" s="5">
        <v>0.94259999999999999</v>
      </c>
      <c r="CM183" s="5">
        <v>0.22770000000000001</v>
      </c>
      <c r="CN183" s="4">
        <v>0.70850000000000002</v>
      </c>
      <c r="CO183" s="4">
        <v>0.85950000000000004</v>
      </c>
      <c r="CP183" s="4">
        <v>0.31509999999999999</v>
      </c>
      <c r="CQ183" s="4">
        <v>0.91459999999999997</v>
      </c>
      <c r="CR183" s="4">
        <v>0.14000000000000001</v>
      </c>
      <c r="CS183" s="5">
        <v>0.81759999999999999</v>
      </c>
      <c r="CT183" s="5">
        <v>1.1445000000000001</v>
      </c>
      <c r="CU183" s="5">
        <v>0.22500000000000001</v>
      </c>
      <c r="CV183" s="5">
        <v>0.80830000000000002</v>
      </c>
      <c r="CW183" s="5">
        <v>4.9099999999999998E-2</v>
      </c>
      <c r="CX183" s="4">
        <v>0.66220000000000001</v>
      </c>
      <c r="CY183" s="4">
        <v>0.74919999999999998</v>
      </c>
      <c r="CZ183" s="4">
        <v>0.37359999999999999</v>
      </c>
      <c r="DA183" s="4">
        <v>0.96240000000000003</v>
      </c>
      <c r="DB183" s="4">
        <v>0.2316</v>
      </c>
      <c r="DC183" s="5">
        <v>0.66879999999999995</v>
      </c>
      <c r="DD183" s="5">
        <v>0.76439999999999997</v>
      </c>
      <c r="DE183" s="5">
        <v>0.36599999999999999</v>
      </c>
      <c r="DF183" s="5">
        <v>0.95499999999999996</v>
      </c>
      <c r="DG183" s="5">
        <v>0.33950000000000002</v>
      </c>
      <c r="DH183" s="4">
        <v>0.68220000000000003</v>
      </c>
      <c r="DI183" s="4">
        <v>0.79549999999999998</v>
      </c>
      <c r="DJ183" s="4">
        <v>0.3503</v>
      </c>
      <c r="DK183" s="4">
        <v>0.94179999999999997</v>
      </c>
      <c r="DL183" s="4">
        <v>0.2165</v>
      </c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0.70306521739130456</v>
      </c>
      <c r="EW183" s="4">
        <f t="shared" si="37"/>
        <v>0.85014347826086945</v>
      </c>
      <c r="EX183" s="4">
        <f t="shared" si="38"/>
        <v>0.32933913043478258</v>
      </c>
      <c r="EY183" s="4">
        <f t="shared" si="39"/>
        <v>0.92152608695652138</v>
      </c>
      <c r="EZ183" s="4">
        <f t="shared" si="40"/>
        <v>0.22204347826086956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k=20, r=0.1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k=20, r=0.1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k=20, r=0.1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k=5, r=0.1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k=20, r=0.9</v>
      </c>
    </row>
    <row r="184" spans="1:161" x14ac:dyDescent="0.2">
      <c r="A184" s="1" t="s">
        <v>161</v>
      </c>
      <c r="B184" s="4">
        <v>0.64959999999999996</v>
      </c>
      <c r="C184" s="4">
        <v>0.72330000000000005</v>
      </c>
      <c r="D184" s="4">
        <v>0.36070000000000002</v>
      </c>
      <c r="E184" s="4">
        <v>0.96419999999999995</v>
      </c>
      <c r="F184" s="4">
        <v>0.21840000000000001</v>
      </c>
      <c r="G184" s="5">
        <v>0.66159999999999997</v>
      </c>
      <c r="H184" s="5">
        <v>0.75260000000000005</v>
      </c>
      <c r="I184" s="5">
        <v>0.3679</v>
      </c>
      <c r="J184" s="5">
        <v>0.95540000000000003</v>
      </c>
      <c r="K184" s="5">
        <v>0.34760000000000002</v>
      </c>
      <c r="L184" s="4">
        <v>0.67520000000000002</v>
      </c>
      <c r="M184" s="4">
        <v>0.78029999999999999</v>
      </c>
      <c r="N184" s="4">
        <v>0.35489999999999999</v>
      </c>
      <c r="O184" s="4">
        <v>0.94110000000000005</v>
      </c>
      <c r="P184" s="4">
        <v>0.26529999999999998</v>
      </c>
      <c r="Q184" s="5">
        <v>0.70289999999999997</v>
      </c>
      <c r="R184" s="5">
        <v>0.84560000000000002</v>
      </c>
      <c r="S184" s="5">
        <v>0.31159999999999999</v>
      </c>
      <c r="T184" s="5">
        <v>0.91</v>
      </c>
      <c r="U184" s="5">
        <v>0.18079999999999999</v>
      </c>
      <c r="V184" s="4">
        <v>0.7954</v>
      </c>
      <c r="W184" s="4">
        <v>1.0807</v>
      </c>
      <c r="X184" s="4">
        <v>0.23130000000000001</v>
      </c>
      <c r="Y184" s="4">
        <v>0.68110000000000004</v>
      </c>
      <c r="Z184" s="4">
        <v>6.2100000000000002E-2</v>
      </c>
      <c r="AA184" s="14">
        <v>0.64990000000000003</v>
      </c>
      <c r="AB184" s="14">
        <v>0.72529999999999994</v>
      </c>
      <c r="AC184" s="14">
        <v>0.38240000000000002</v>
      </c>
      <c r="AD184" s="14">
        <v>0.96299999999999997</v>
      </c>
      <c r="AE184" s="14">
        <v>0.2157</v>
      </c>
      <c r="AF184" s="4">
        <v>0.66100000000000003</v>
      </c>
      <c r="AG184" s="4">
        <v>0.74809999999999999</v>
      </c>
      <c r="AH184" s="4">
        <v>0.3725</v>
      </c>
      <c r="AI184" s="4">
        <v>0.95469999999999999</v>
      </c>
      <c r="AJ184" s="4">
        <v>0.28360000000000002</v>
      </c>
      <c r="AK184" s="14">
        <v>0.67589999999999995</v>
      </c>
      <c r="AL184" s="14">
        <v>0.7833</v>
      </c>
      <c r="AM184" s="14">
        <v>0.3488</v>
      </c>
      <c r="AN184" s="14">
        <v>0.9415</v>
      </c>
      <c r="AO184" s="14">
        <v>0.29980000000000001</v>
      </c>
      <c r="AP184" s="4">
        <v>0.7036</v>
      </c>
      <c r="AQ184" s="4">
        <v>0.84640000000000004</v>
      </c>
      <c r="AR184" s="4">
        <v>0.31440000000000001</v>
      </c>
      <c r="AS184" s="4">
        <v>0.91020000000000001</v>
      </c>
      <c r="AT184" s="4">
        <v>0.17249999999999999</v>
      </c>
      <c r="AU184" s="14">
        <v>0.79630000000000001</v>
      </c>
      <c r="AV184" s="14">
        <v>1.0806</v>
      </c>
      <c r="AW184" s="14">
        <v>0.22459999999999999</v>
      </c>
      <c r="AX184" s="14">
        <v>0.68010000000000004</v>
      </c>
      <c r="AY184" s="14">
        <v>6.8199999999999997E-2</v>
      </c>
      <c r="AZ184" s="4">
        <v>0.65090000000000003</v>
      </c>
      <c r="BA184" s="4">
        <v>0.7268</v>
      </c>
      <c r="BB184" s="4">
        <v>0.36820000000000003</v>
      </c>
      <c r="BC184" s="4">
        <v>0.96279999999999999</v>
      </c>
      <c r="BD184" s="4">
        <v>0.1951</v>
      </c>
      <c r="BE184" s="5">
        <v>0.66149999999999998</v>
      </c>
      <c r="BF184" s="5">
        <v>0.75109999999999999</v>
      </c>
      <c r="BG184" s="5">
        <v>0.36909999999999998</v>
      </c>
      <c r="BH184" s="5">
        <v>0.95550000000000002</v>
      </c>
      <c r="BI184" s="5">
        <v>0.2828</v>
      </c>
      <c r="BJ184" s="4">
        <v>0.67730000000000001</v>
      </c>
      <c r="BK184" s="4">
        <v>0.78580000000000005</v>
      </c>
      <c r="BL184" s="4">
        <v>0.34920000000000001</v>
      </c>
      <c r="BM184" s="4">
        <v>0.94169999999999998</v>
      </c>
      <c r="BN184" s="4">
        <v>0.26219999999999999</v>
      </c>
      <c r="BO184" s="5">
        <v>0.70420000000000005</v>
      </c>
      <c r="BP184" s="5">
        <v>0.85019999999999996</v>
      </c>
      <c r="BQ184" s="5">
        <v>0.31359999999999999</v>
      </c>
      <c r="BR184" s="5">
        <v>0.91</v>
      </c>
      <c r="BS184" s="5">
        <v>0.16650000000000001</v>
      </c>
      <c r="BT184" s="4">
        <v>0.79520000000000002</v>
      </c>
      <c r="BU184" s="4">
        <v>1.0810999999999999</v>
      </c>
      <c r="BV184" s="4">
        <v>0.2293</v>
      </c>
      <c r="BW184" s="4">
        <v>0.68020000000000003</v>
      </c>
      <c r="BX184" s="4">
        <v>5.1299999999999998E-2</v>
      </c>
      <c r="BY184" s="5">
        <v>0.6482</v>
      </c>
      <c r="BZ184" s="5">
        <v>0.72209999999999996</v>
      </c>
      <c r="CA184" s="5">
        <v>0.38619999999999999</v>
      </c>
      <c r="CB184" s="5">
        <v>0.96289999999999998</v>
      </c>
      <c r="CC184" s="5">
        <v>0.1618</v>
      </c>
      <c r="CD184" s="4">
        <v>0.66110000000000002</v>
      </c>
      <c r="CE184" s="4">
        <v>0.75090000000000001</v>
      </c>
      <c r="CF184" s="4">
        <v>0.36940000000000001</v>
      </c>
      <c r="CG184" s="4">
        <v>0.95520000000000005</v>
      </c>
      <c r="CH184" s="4">
        <v>0.22509999999999999</v>
      </c>
      <c r="CI184" s="5">
        <v>0.67659999999999998</v>
      </c>
      <c r="CJ184" s="5">
        <v>0.78459999999999996</v>
      </c>
      <c r="CK184" s="5">
        <v>0.3488</v>
      </c>
      <c r="CL184" s="5">
        <v>0.94199999999999995</v>
      </c>
      <c r="CM184" s="5">
        <v>0.2011</v>
      </c>
      <c r="CN184" s="4">
        <v>0.70369999999999999</v>
      </c>
      <c r="CO184" s="4">
        <v>0.84830000000000005</v>
      </c>
      <c r="CP184" s="4">
        <v>0.31559999999999999</v>
      </c>
      <c r="CQ184" s="4">
        <v>0.9103</v>
      </c>
      <c r="CR184" s="4">
        <v>0.1235</v>
      </c>
      <c r="CS184" s="5">
        <v>0.79569999999999996</v>
      </c>
      <c r="CT184" s="5">
        <v>1.0808</v>
      </c>
      <c r="CU184" s="5">
        <v>0.2286</v>
      </c>
      <c r="CV184" s="5">
        <v>0.67959999999999998</v>
      </c>
      <c r="CW184" s="5">
        <v>4.5199999999999997E-2</v>
      </c>
      <c r="CX184" s="4">
        <v>0.65059999999999996</v>
      </c>
      <c r="CY184" s="4">
        <v>0.72689999999999999</v>
      </c>
      <c r="CZ184" s="4">
        <v>0.37890000000000001</v>
      </c>
      <c r="DA184" s="4">
        <v>0.96240000000000003</v>
      </c>
      <c r="DB184" s="4">
        <v>0.20380000000000001</v>
      </c>
      <c r="DC184" s="5">
        <v>0.66</v>
      </c>
      <c r="DD184" s="5">
        <v>0.74729999999999996</v>
      </c>
      <c r="DE184" s="5">
        <v>0.37040000000000001</v>
      </c>
      <c r="DF184" s="5">
        <v>0.95489999999999997</v>
      </c>
      <c r="DG184" s="5">
        <v>0.30320000000000003</v>
      </c>
      <c r="DH184" s="4">
        <v>0.67610000000000003</v>
      </c>
      <c r="DI184" s="4">
        <v>0.7833</v>
      </c>
      <c r="DJ184" s="4">
        <v>0.35270000000000001</v>
      </c>
      <c r="DK184" s="4">
        <v>0.94120000000000004</v>
      </c>
      <c r="DL184" s="4">
        <v>0.19139999999999999</v>
      </c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0.69271739130434784</v>
      </c>
      <c r="EW184" s="4">
        <f t="shared" si="37"/>
        <v>0.8263217391304345</v>
      </c>
      <c r="EX184" s="4">
        <f t="shared" si="38"/>
        <v>0.33256956521739128</v>
      </c>
      <c r="EY184" s="4">
        <f t="shared" si="39"/>
        <v>0.89826086956521711</v>
      </c>
      <c r="EZ184" s="4">
        <f t="shared" si="40"/>
        <v>0.19682608695652173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k=20, r=0.1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k=20, r=0.1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k=20, r=0.1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k=5, r=0.1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k=20, r=0.9</v>
      </c>
    </row>
    <row r="185" spans="1:161" x14ac:dyDescent="0.2">
      <c r="A185" s="1" t="s">
        <v>162</v>
      </c>
      <c r="B185" s="4">
        <v>0.63700000000000001</v>
      </c>
      <c r="C185" s="4">
        <v>0.69920000000000004</v>
      </c>
      <c r="D185" s="4">
        <v>0.38440000000000002</v>
      </c>
      <c r="E185" s="4">
        <v>0.96430000000000005</v>
      </c>
      <c r="F185" s="4">
        <v>0.35070000000000001</v>
      </c>
      <c r="G185" s="5">
        <v>0.6522</v>
      </c>
      <c r="H185" s="5">
        <v>0.73540000000000005</v>
      </c>
      <c r="I185" s="5">
        <v>0.3846</v>
      </c>
      <c r="J185" s="5">
        <v>0.95550000000000002</v>
      </c>
      <c r="K185" s="5">
        <v>0.4355</v>
      </c>
      <c r="L185" s="4">
        <v>0.67059999999999997</v>
      </c>
      <c r="M185" s="4">
        <v>0.77580000000000005</v>
      </c>
      <c r="N185" s="4">
        <v>0.35830000000000001</v>
      </c>
      <c r="O185" s="4">
        <v>0.94169999999999998</v>
      </c>
      <c r="P185" s="4">
        <v>0.2923</v>
      </c>
      <c r="Q185" s="5">
        <v>0.71189999999999998</v>
      </c>
      <c r="R185" s="5">
        <v>0.87549999999999994</v>
      </c>
      <c r="S185" s="5">
        <v>0.2984</v>
      </c>
      <c r="T185" s="5">
        <v>0.91469999999999996</v>
      </c>
      <c r="U185" s="5">
        <v>0.17730000000000001</v>
      </c>
      <c r="V185" s="4">
        <v>0.83360000000000001</v>
      </c>
      <c r="W185" s="4">
        <v>1.1884999999999999</v>
      </c>
      <c r="X185" s="4">
        <v>0.21809999999999999</v>
      </c>
      <c r="Y185" s="4">
        <v>0.80930000000000002</v>
      </c>
      <c r="Z185" s="4">
        <v>5.1900000000000002E-2</v>
      </c>
      <c r="AA185" s="14">
        <v>0.63800000000000001</v>
      </c>
      <c r="AB185" s="14">
        <v>0.70220000000000005</v>
      </c>
      <c r="AC185" s="14">
        <v>0.40849999999999997</v>
      </c>
      <c r="AD185" s="14">
        <v>0.96309999999999996</v>
      </c>
      <c r="AE185" s="14">
        <v>0.31240000000000001</v>
      </c>
      <c r="AF185" s="4">
        <v>0.65139999999999998</v>
      </c>
      <c r="AG185" s="4">
        <v>0.73150000000000004</v>
      </c>
      <c r="AH185" s="4">
        <v>0.38990000000000002</v>
      </c>
      <c r="AI185" s="4">
        <v>0.95489999999999997</v>
      </c>
      <c r="AJ185" s="4">
        <v>0.37059999999999998</v>
      </c>
      <c r="AK185" s="14">
        <v>0.67120000000000002</v>
      </c>
      <c r="AL185" s="14">
        <v>0.77859999999999996</v>
      </c>
      <c r="AM185" s="14">
        <v>0.35310000000000002</v>
      </c>
      <c r="AN185" s="14">
        <v>0.94199999999999995</v>
      </c>
      <c r="AO185" s="14">
        <v>0.3266</v>
      </c>
      <c r="AP185" s="4">
        <v>0.71240000000000003</v>
      </c>
      <c r="AQ185" s="4">
        <v>0.87660000000000005</v>
      </c>
      <c r="AR185" s="4">
        <v>0.30049999999999999</v>
      </c>
      <c r="AS185" s="4">
        <v>0.91459999999999997</v>
      </c>
      <c r="AT185" s="4">
        <v>0.17630000000000001</v>
      </c>
      <c r="AU185" s="14">
        <v>0.83450000000000002</v>
      </c>
      <c r="AV185" s="14">
        <v>1.1891</v>
      </c>
      <c r="AW185" s="14">
        <v>0.21310000000000001</v>
      </c>
      <c r="AX185" s="14">
        <v>0.80810000000000004</v>
      </c>
      <c r="AY185" s="14">
        <v>6.0499999999999998E-2</v>
      </c>
      <c r="AZ185" s="4">
        <v>0.63939999999999997</v>
      </c>
      <c r="BA185" s="4">
        <v>0.70550000000000002</v>
      </c>
      <c r="BB185" s="4">
        <v>0.39119999999999999</v>
      </c>
      <c r="BC185" s="4">
        <v>0.96289999999999998</v>
      </c>
      <c r="BD185" s="4">
        <v>0.28970000000000001</v>
      </c>
      <c r="BE185" s="5">
        <v>0.6522</v>
      </c>
      <c r="BF185" s="5">
        <v>0.73499999999999999</v>
      </c>
      <c r="BG185" s="5">
        <v>0.38579999999999998</v>
      </c>
      <c r="BH185" s="5">
        <v>0.95569999999999999</v>
      </c>
      <c r="BI185" s="5">
        <v>0.36209999999999998</v>
      </c>
      <c r="BJ185" s="4">
        <v>0.67290000000000005</v>
      </c>
      <c r="BK185" s="4">
        <v>0.78180000000000005</v>
      </c>
      <c r="BL185" s="4">
        <v>0.35249999999999998</v>
      </c>
      <c r="BM185" s="4">
        <v>0.94230000000000003</v>
      </c>
      <c r="BN185" s="4">
        <v>0.29759999999999998</v>
      </c>
      <c r="BO185" s="5">
        <v>0.71309999999999996</v>
      </c>
      <c r="BP185" s="5">
        <v>0.88039999999999996</v>
      </c>
      <c r="BQ185" s="5">
        <v>0.30059999999999998</v>
      </c>
      <c r="BR185" s="5">
        <v>0.91439999999999999</v>
      </c>
      <c r="BS185" s="5">
        <v>0.1661</v>
      </c>
      <c r="BT185" s="4">
        <v>0.83409999999999995</v>
      </c>
      <c r="BU185" s="4">
        <v>1.1908000000000001</v>
      </c>
      <c r="BV185" s="4">
        <v>0.21890000000000001</v>
      </c>
      <c r="BW185" s="4">
        <v>0.80820000000000003</v>
      </c>
      <c r="BX185" s="4">
        <v>4.8000000000000001E-2</v>
      </c>
      <c r="BY185" s="5">
        <v>0.63600000000000001</v>
      </c>
      <c r="BZ185" s="5">
        <v>0.69950000000000001</v>
      </c>
      <c r="CA185" s="5">
        <v>0.40839999999999999</v>
      </c>
      <c r="CB185" s="5">
        <v>0.96299999999999997</v>
      </c>
      <c r="CC185" s="5">
        <v>0.24879999999999999</v>
      </c>
      <c r="CD185" s="4">
        <v>0.65139999999999998</v>
      </c>
      <c r="CE185" s="4">
        <v>0.73340000000000005</v>
      </c>
      <c r="CF185" s="4">
        <v>0.38579999999999998</v>
      </c>
      <c r="CG185" s="4">
        <v>0.95530000000000004</v>
      </c>
      <c r="CH185" s="4">
        <v>0.3049</v>
      </c>
      <c r="CI185" s="5">
        <v>0.67210000000000003</v>
      </c>
      <c r="CJ185" s="5">
        <v>0.7802</v>
      </c>
      <c r="CK185" s="5">
        <v>0.35289999999999999</v>
      </c>
      <c r="CL185" s="5">
        <v>0.94259999999999999</v>
      </c>
      <c r="CM185" s="5">
        <v>0.2349</v>
      </c>
      <c r="CN185" s="4">
        <v>0.71230000000000004</v>
      </c>
      <c r="CO185" s="4">
        <v>0.87760000000000005</v>
      </c>
      <c r="CP185" s="4">
        <v>0.30149999999999999</v>
      </c>
      <c r="CQ185" s="4">
        <v>0.91459999999999997</v>
      </c>
      <c r="CR185" s="4">
        <v>0.1222</v>
      </c>
      <c r="CS185" s="5">
        <v>0.8337</v>
      </c>
      <c r="CT185" s="5">
        <v>1.1896</v>
      </c>
      <c r="CU185" s="5">
        <v>0.2175</v>
      </c>
      <c r="CV185" s="5">
        <v>0.80830000000000002</v>
      </c>
      <c r="CW185" s="5">
        <v>3.95E-2</v>
      </c>
      <c r="CX185" s="4">
        <v>0.63880000000000003</v>
      </c>
      <c r="CY185" s="4">
        <v>0.70440000000000003</v>
      </c>
      <c r="CZ185" s="4">
        <v>0.40400000000000003</v>
      </c>
      <c r="DA185" s="4">
        <v>0.96240000000000003</v>
      </c>
      <c r="DB185" s="4">
        <v>0.31180000000000002</v>
      </c>
      <c r="DC185" s="5">
        <v>0.65039999999999998</v>
      </c>
      <c r="DD185" s="5">
        <v>0.73029999999999995</v>
      </c>
      <c r="DE185" s="5">
        <v>0.3861</v>
      </c>
      <c r="DF185" s="5">
        <v>0.95499999999999996</v>
      </c>
      <c r="DG185" s="5">
        <v>0.3695</v>
      </c>
      <c r="DH185" s="4">
        <v>0.67159999999999997</v>
      </c>
      <c r="DI185" s="4">
        <v>0.77929999999999999</v>
      </c>
      <c r="DJ185" s="4">
        <v>0.35549999999999998</v>
      </c>
      <c r="DK185" s="4">
        <v>0.94179999999999997</v>
      </c>
      <c r="DL185" s="4">
        <v>0.2238</v>
      </c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0.6952521739130435</v>
      </c>
      <c r="EW185" s="4">
        <f t="shared" si="37"/>
        <v>0.84087826086956519</v>
      </c>
      <c r="EX185" s="4">
        <f t="shared" si="38"/>
        <v>0.33780869565217392</v>
      </c>
      <c r="EY185" s="4">
        <f t="shared" si="39"/>
        <v>0.92150869565217364</v>
      </c>
      <c r="EZ185" s="4">
        <f t="shared" si="40"/>
        <v>0.24230434782608698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k=20, r=0.1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r=0.1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k=10, r=0.1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k=5, r=0.1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k=20, r=0.9</v>
      </c>
    </row>
    <row r="186" spans="1:161" x14ac:dyDescent="0.2">
      <c r="A186" s="1" t="s">
        <v>163</v>
      </c>
      <c r="B186" s="4">
        <v>0.63949999999999996</v>
      </c>
      <c r="C186" s="4">
        <v>0.70450000000000002</v>
      </c>
      <c r="D186" s="4">
        <v>0.38090000000000002</v>
      </c>
      <c r="E186" s="4">
        <v>0.96430000000000005</v>
      </c>
      <c r="F186" s="4">
        <v>0.4088</v>
      </c>
      <c r="G186" s="5">
        <v>0.65449999999999997</v>
      </c>
      <c r="H186" s="5">
        <v>0.74019999999999997</v>
      </c>
      <c r="I186" s="5">
        <v>0.38279999999999997</v>
      </c>
      <c r="J186" s="5">
        <v>0.95550000000000002</v>
      </c>
      <c r="K186" s="5">
        <v>0.51919999999999999</v>
      </c>
      <c r="L186" s="4">
        <v>0.67269999999999996</v>
      </c>
      <c r="M186" s="4">
        <v>0.78</v>
      </c>
      <c r="N186" s="4">
        <v>0.35720000000000002</v>
      </c>
      <c r="O186" s="4">
        <v>0.94169999999999998</v>
      </c>
      <c r="P186" s="4">
        <v>0.32950000000000002</v>
      </c>
      <c r="Q186" s="5">
        <v>0.71330000000000005</v>
      </c>
      <c r="R186" s="5">
        <v>0.87809999999999999</v>
      </c>
      <c r="S186" s="5">
        <v>0.29830000000000001</v>
      </c>
      <c r="T186" s="5">
        <v>0.91469999999999996</v>
      </c>
      <c r="U186" s="5">
        <v>0.1968</v>
      </c>
      <c r="V186" s="4">
        <v>0.83340000000000003</v>
      </c>
      <c r="W186" s="4">
        <v>1.1871</v>
      </c>
      <c r="X186" s="4">
        <v>0.21840000000000001</v>
      </c>
      <c r="Y186" s="4">
        <v>0.80930000000000002</v>
      </c>
      <c r="Z186" s="4">
        <v>5.5500000000000001E-2</v>
      </c>
      <c r="AA186" s="14">
        <v>0.64039999999999997</v>
      </c>
      <c r="AB186" s="14">
        <v>0.70709999999999995</v>
      </c>
      <c r="AC186" s="14">
        <v>0.40510000000000002</v>
      </c>
      <c r="AD186" s="14">
        <v>0.96309999999999996</v>
      </c>
      <c r="AE186" s="14">
        <v>0.36609999999999998</v>
      </c>
      <c r="AF186" s="4">
        <v>0.65369999999999995</v>
      </c>
      <c r="AG186" s="4">
        <v>0.73640000000000005</v>
      </c>
      <c r="AH186" s="4">
        <v>0.38840000000000002</v>
      </c>
      <c r="AI186" s="4">
        <v>0.95489999999999997</v>
      </c>
      <c r="AJ186" s="4">
        <v>0.41760000000000003</v>
      </c>
      <c r="AK186" s="14">
        <v>0.67320000000000002</v>
      </c>
      <c r="AL186" s="14">
        <v>0.78269999999999995</v>
      </c>
      <c r="AM186" s="14">
        <v>0.35210000000000002</v>
      </c>
      <c r="AN186" s="14">
        <v>0.94199999999999995</v>
      </c>
      <c r="AO186" s="14">
        <v>0.3715</v>
      </c>
      <c r="AP186" s="4">
        <v>0.71389999999999998</v>
      </c>
      <c r="AQ186" s="4">
        <v>0.87939999999999996</v>
      </c>
      <c r="AR186" s="4">
        <v>0.30020000000000002</v>
      </c>
      <c r="AS186" s="4">
        <v>0.91459999999999997</v>
      </c>
      <c r="AT186" s="4">
        <v>0.2006</v>
      </c>
      <c r="AU186" s="14">
        <v>0.83440000000000003</v>
      </c>
      <c r="AV186" s="14">
        <v>1.1882999999999999</v>
      </c>
      <c r="AW186" s="14">
        <v>0.2135</v>
      </c>
      <c r="AX186" s="14">
        <v>0.80810000000000004</v>
      </c>
      <c r="AY186" s="14">
        <v>5.8900000000000001E-2</v>
      </c>
      <c r="AZ186" s="4">
        <v>0.64180000000000004</v>
      </c>
      <c r="BA186" s="4">
        <v>0.71020000000000005</v>
      </c>
      <c r="BB186" s="4">
        <v>0.38919999999999999</v>
      </c>
      <c r="BC186" s="4">
        <v>0.96289999999999998</v>
      </c>
      <c r="BD186" s="4">
        <v>0.34289999999999998</v>
      </c>
      <c r="BE186" s="5">
        <v>0.65439999999999998</v>
      </c>
      <c r="BF186" s="5">
        <v>0.73950000000000005</v>
      </c>
      <c r="BG186" s="5">
        <v>0.38450000000000001</v>
      </c>
      <c r="BH186" s="5">
        <v>0.95569999999999999</v>
      </c>
      <c r="BI186" s="5">
        <v>0.41120000000000001</v>
      </c>
      <c r="BJ186" s="4">
        <v>0.67490000000000006</v>
      </c>
      <c r="BK186" s="4">
        <v>0.78580000000000005</v>
      </c>
      <c r="BL186" s="4">
        <v>0.35160000000000002</v>
      </c>
      <c r="BM186" s="4">
        <v>0.94230000000000003</v>
      </c>
      <c r="BN186" s="4">
        <v>0.33689999999999998</v>
      </c>
      <c r="BO186" s="5">
        <v>0.71460000000000001</v>
      </c>
      <c r="BP186" s="5">
        <v>0.88319999999999999</v>
      </c>
      <c r="BQ186" s="5">
        <v>0.30030000000000001</v>
      </c>
      <c r="BR186" s="5">
        <v>0.91439999999999999</v>
      </c>
      <c r="BS186" s="5">
        <v>0.17949999999999999</v>
      </c>
      <c r="BT186" s="4">
        <v>0.83389999999999997</v>
      </c>
      <c r="BU186" s="4">
        <v>1.1897</v>
      </c>
      <c r="BV186" s="4">
        <v>0.21920000000000001</v>
      </c>
      <c r="BW186" s="4">
        <v>0.80820000000000003</v>
      </c>
      <c r="BX186" s="4">
        <v>4.6699999999999998E-2</v>
      </c>
      <c r="BY186" s="5">
        <v>0.63839999999999997</v>
      </c>
      <c r="BZ186" s="5">
        <v>0.70409999999999995</v>
      </c>
      <c r="CA186" s="5">
        <v>0.40660000000000002</v>
      </c>
      <c r="CB186" s="5">
        <v>0.96299999999999997</v>
      </c>
      <c r="CC186" s="5">
        <v>0.3014</v>
      </c>
      <c r="CD186" s="4">
        <v>0.65359999999999996</v>
      </c>
      <c r="CE186" s="4">
        <v>0.7379</v>
      </c>
      <c r="CF186" s="4">
        <v>0.38440000000000002</v>
      </c>
      <c r="CG186" s="4">
        <v>0.95530000000000004</v>
      </c>
      <c r="CH186" s="4">
        <v>0.35370000000000001</v>
      </c>
      <c r="CI186" s="5">
        <v>0.67410000000000003</v>
      </c>
      <c r="CJ186" s="5">
        <v>0.78410000000000002</v>
      </c>
      <c r="CK186" s="5">
        <v>0.35189999999999999</v>
      </c>
      <c r="CL186" s="5">
        <v>0.94259999999999999</v>
      </c>
      <c r="CM186" s="5">
        <v>0.26700000000000002</v>
      </c>
      <c r="CN186" s="4">
        <v>0.71379999999999999</v>
      </c>
      <c r="CO186" s="4">
        <v>0.88029999999999997</v>
      </c>
      <c r="CP186" s="4">
        <v>0.3014</v>
      </c>
      <c r="CQ186" s="4">
        <v>0.91459999999999997</v>
      </c>
      <c r="CR186" s="4">
        <v>0.13320000000000001</v>
      </c>
      <c r="CS186" s="5">
        <v>0.83360000000000001</v>
      </c>
      <c r="CT186" s="5">
        <v>1.1886000000000001</v>
      </c>
      <c r="CU186" s="5">
        <v>0.21779999999999999</v>
      </c>
      <c r="CV186" s="5">
        <v>0.80830000000000002</v>
      </c>
      <c r="CW186" s="5">
        <v>4.1200000000000001E-2</v>
      </c>
      <c r="CX186" s="4">
        <v>0.64119999999999999</v>
      </c>
      <c r="CY186" s="4">
        <v>0.70909999999999995</v>
      </c>
      <c r="CZ186" s="4">
        <v>0.4022</v>
      </c>
      <c r="DA186" s="4">
        <v>0.96240000000000003</v>
      </c>
      <c r="DB186" s="4">
        <v>0.37519999999999998</v>
      </c>
      <c r="DC186" s="5">
        <v>0.65269999999999995</v>
      </c>
      <c r="DD186" s="5">
        <v>0.7349</v>
      </c>
      <c r="DE186" s="5">
        <v>0.38440000000000002</v>
      </c>
      <c r="DF186" s="5">
        <v>0.95499999999999996</v>
      </c>
      <c r="DG186" s="5">
        <v>0.45629999999999998</v>
      </c>
      <c r="DH186" s="4">
        <v>0.67359999999999998</v>
      </c>
      <c r="DI186" s="4">
        <v>0.7833</v>
      </c>
      <c r="DJ186" s="4">
        <v>0.35470000000000002</v>
      </c>
      <c r="DK186" s="4">
        <v>0.94179999999999997</v>
      </c>
      <c r="DL186" s="4">
        <v>0.25840000000000002</v>
      </c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0.69693913043478251</v>
      </c>
      <c r="EW186" s="4">
        <f t="shared" si="37"/>
        <v>0.84410869565217395</v>
      </c>
      <c r="EX186" s="4">
        <f t="shared" si="38"/>
        <v>0.33674347826086953</v>
      </c>
      <c r="EY186" s="4">
        <f t="shared" si="39"/>
        <v>0.92150869565217364</v>
      </c>
      <c r="EZ186" s="4">
        <f t="shared" si="40"/>
        <v>0.27948260869565222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k=20, r=0.1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k=20, r=0.1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k=20, r=0.1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k=5, r=0.1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k=20, r=0.9</v>
      </c>
    </row>
    <row r="187" spans="1:161" x14ac:dyDescent="0.2">
      <c r="A187" s="1" t="s">
        <v>164</v>
      </c>
      <c r="B187" s="4">
        <v>0.65610000000000002</v>
      </c>
      <c r="C187" s="4">
        <v>0.73570000000000002</v>
      </c>
      <c r="D187" s="4">
        <v>0.35539999999999999</v>
      </c>
      <c r="E187" s="4">
        <v>0.96430000000000005</v>
      </c>
      <c r="F187" s="4">
        <v>0.3407</v>
      </c>
      <c r="G187" s="5">
        <v>0.66549999999999998</v>
      </c>
      <c r="H187" s="5">
        <v>0.76039999999999996</v>
      </c>
      <c r="I187" s="5">
        <v>0.36620000000000003</v>
      </c>
      <c r="J187" s="5">
        <v>0.95550000000000002</v>
      </c>
      <c r="K187" s="5">
        <v>0.38969999999999999</v>
      </c>
      <c r="L187" s="4">
        <v>0.67720000000000002</v>
      </c>
      <c r="M187" s="4">
        <v>0.78520000000000001</v>
      </c>
      <c r="N187" s="4">
        <v>0.35249999999999998</v>
      </c>
      <c r="O187" s="4">
        <v>0.94169999999999998</v>
      </c>
      <c r="P187" s="4">
        <v>0.2752</v>
      </c>
      <c r="Q187" s="5">
        <v>0.70409999999999995</v>
      </c>
      <c r="R187" s="5">
        <v>0.85019999999999996</v>
      </c>
      <c r="S187" s="5">
        <v>0.31230000000000002</v>
      </c>
      <c r="T187" s="5">
        <v>0.91469999999999996</v>
      </c>
      <c r="U187" s="5">
        <v>0.17180000000000001</v>
      </c>
      <c r="V187" s="4">
        <v>0.81540000000000001</v>
      </c>
      <c r="W187" s="4">
        <v>1.1406000000000001</v>
      </c>
      <c r="X187" s="4">
        <v>0.22539999999999999</v>
      </c>
      <c r="Y187" s="4">
        <v>0.80930000000000002</v>
      </c>
      <c r="Z187" s="4">
        <v>5.3199999999999997E-2</v>
      </c>
      <c r="AA187" s="14">
        <v>0.65600000000000003</v>
      </c>
      <c r="AB187" s="14">
        <v>0.7369</v>
      </c>
      <c r="AC187" s="14">
        <v>0.37830000000000003</v>
      </c>
      <c r="AD187" s="14">
        <v>0.96309999999999996</v>
      </c>
      <c r="AE187" s="14">
        <v>0.27939999999999998</v>
      </c>
      <c r="AF187" s="4">
        <v>0.66490000000000005</v>
      </c>
      <c r="AG187" s="4">
        <v>0.75580000000000003</v>
      </c>
      <c r="AH187" s="4">
        <v>0.37090000000000001</v>
      </c>
      <c r="AI187" s="4">
        <v>0.95489999999999997</v>
      </c>
      <c r="AJ187" s="4">
        <v>0.33850000000000002</v>
      </c>
      <c r="AK187" s="14">
        <v>0.67759999999999998</v>
      </c>
      <c r="AL187" s="14">
        <v>0.7873</v>
      </c>
      <c r="AM187" s="14">
        <v>0.3483</v>
      </c>
      <c r="AN187" s="14">
        <v>0.94199999999999995</v>
      </c>
      <c r="AO187" s="14">
        <v>0.31469999999999998</v>
      </c>
      <c r="AP187" s="4">
        <v>0.70509999999999995</v>
      </c>
      <c r="AQ187" s="4">
        <v>0.85189999999999999</v>
      </c>
      <c r="AR187" s="4">
        <v>0.313</v>
      </c>
      <c r="AS187" s="4">
        <v>0.91459999999999997</v>
      </c>
      <c r="AT187" s="4">
        <v>0.1724</v>
      </c>
      <c r="AU187" s="14">
        <v>0.81659999999999999</v>
      </c>
      <c r="AV187" s="14">
        <v>1.1422000000000001</v>
      </c>
      <c r="AW187" s="14">
        <v>0.22059999999999999</v>
      </c>
      <c r="AX187" s="14">
        <v>0.80810000000000004</v>
      </c>
      <c r="AY187" s="14">
        <v>5.9700000000000003E-2</v>
      </c>
      <c r="AZ187" s="4">
        <v>0.65620000000000001</v>
      </c>
      <c r="BA187" s="4">
        <v>0.73680000000000001</v>
      </c>
      <c r="BB187" s="4">
        <v>0.36520000000000002</v>
      </c>
      <c r="BC187" s="4">
        <v>0.96289999999999998</v>
      </c>
      <c r="BD187" s="4">
        <v>0.26640000000000003</v>
      </c>
      <c r="BE187" s="5">
        <v>0.66539999999999999</v>
      </c>
      <c r="BF187" s="5">
        <v>0.75849999999999995</v>
      </c>
      <c r="BG187" s="5">
        <v>0.36709999999999998</v>
      </c>
      <c r="BH187" s="5">
        <v>0.95569999999999999</v>
      </c>
      <c r="BI187" s="5">
        <v>0.33410000000000001</v>
      </c>
      <c r="BJ187" s="4">
        <v>0.67920000000000003</v>
      </c>
      <c r="BK187" s="4">
        <v>0.79039999999999999</v>
      </c>
      <c r="BL187" s="4">
        <v>0.3483</v>
      </c>
      <c r="BM187" s="4">
        <v>0.94230000000000003</v>
      </c>
      <c r="BN187" s="4">
        <v>0.28510000000000002</v>
      </c>
      <c r="BO187" s="5">
        <v>0.70569999999999999</v>
      </c>
      <c r="BP187" s="5">
        <v>0.85550000000000004</v>
      </c>
      <c r="BQ187" s="5">
        <v>0.3135</v>
      </c>
      <c r="BR187" s="5">
        <v>0.91439999999999999</v>
      </c>
      <c r="BS187" s="5">
        <v>0.15870000000000001</v>
      </c>
      <c r="BT187" s="4">
        <v>0.8165</v>
      </c>
      <c r="BU187" s="4">
        <v>1.1445000000000001</v>
      </c>
      <c r="BV187" s="4">
        <v>0.22620000000000001</v>
      </c>
      <c r="BW187" s="4">
        <v>0.80820000000000003</v>
      </c>
      <c r="BX187" s="4">
        <v>4.48E-2</v>
      </c>
      <c r="BY187" s="5">
        <v>0.65400000000000003</v>
      </c>
      <c r="BZ187" s="5">
        <v>0.73319999999999996</v>
      </c>
      <c r="CA187" s="5">
        <v>0.38240000000000002</v>
      </c>
      <c r="CB187" s="5">
        <v>0.96299999999999997</v>
      </c>
      <c r="CC187" s="5">
        <v>0.2306</v>
      </c>
      <c r="CD187" s="4">
        <v>0.66490000000000005</v>
      </c>
      <c r="CE187" s="4">
        <v>0.75819999999999999</v>
      </c>
      <c r="CF187" s="4">
        <v>0.36780000000000002</v>
      </c>
      <c r="CG187" s="4">
        <v>0.95530000000000004</v>
      </c>
      <c r="CH187" s="4">
        <v>0.28299999999999997</v>
      </c>
      <c r="CI187" s="5">
        <v>0.67859999999999998</v>
      </c>
      <c r="CJ187" s="5">
        <v>0.78900000000000003</v>
      </c>
      <c r="CK187" s="5">
        <v>0.3478</v>
      </c>
      <c r="CL187" s="5">
        <v>0.94259999999999999</v>
      </c>
      <c r="CM187" s="5">
        <v>0.22309999999999999</v>
      </c>
      <c r="CN187" s="4">
        <v>0.70509999999999995</v>
      </c>
      <c r="CO187" s="4">
        <v>0.85340000000000005</v>
      </c>
      <c r="CP187" s="4">
        <v>0.31519999999999998</v>
      </c>
      <c r="CQ187" s="4">
        <v>0.91459999999999997</v>
      </c>
      <c r="CR187" s="4">
        <v>0.1177</v>
      </c>
      <c r="CS187" s="5">
        <v>0.8165</v>
      </c>
      <c r="CT187" s="5">
        <v>1.1447000000000001</v>
      </c>
      <c r="CU187" s="5">
        <v>0.22470000000000001</v>
      </c>
      <c r="CV187" s="5">
        <v>0.80830000000000002</v>
      </c>
      <c r="CW187" s="5">
        <v>3.9300000000000002E-2</v>
      </c>
      <c r="CX187" s="4">
        <v>0.65649999999999997</v>
      </c>
      <c r="CY187" s="4">
        <v>0.73850000000000005</v>
      </c>
      <c r="CZ187" s="4">
        <v>0.37559999999999999</v>
      </c>
      <c r="DA187" s="4">
        <v>0.96240000000000003</v>
      </c>
      <c r="DB187" s="4">
        <v>0.30220000000000002</v>
      </c>
      <c r="DC187" s="5">
        <v>0.66379999999999995</v>
      </c>
      <c r="DD187" s="5">
        <v>0.75509999999999999</v>
      </c>
      <c r="DE187" s="5">
        <v>0.36770000000000003</v>
      </c>
      <c r="DF187" s="5">
        <v>0.95499999999999996</v>
      </c>
      <c r="DG187" s="5">
        <v>0.39510000000000001</v>
      </c>
      <c r="DH187" s="4">
        <v>0.67769999999999997</v>
      </c>
      <c r="DI187" s="4">
        <v>0.78739999999999999</v>
      </c>
      <c r="DJ187" s="4">
        <v>0.3523</v>
      </c>
      <c r="DK187" s="4">
        <v>0.94189999999999996</v>
      </c>
      <c r="DL187" s="4">
        <v>0.21690000000000001</v>
      </c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0.69906956521739116</v>
      </c>
      <c r="EW187" s="4">
        <f t="shared" si="37"/>
        <v>0.84310434782608701</v>
      </c>
      <c r="EX187" s="4">
        <f t="shared" si="38"/>
        <v>0.33029130434782616</v>
      </c>
      <c r="EY187" s="4">
        <f t="shared" si="39"/>
        <v>0.92151304347826057</v>
      </c>
      <c r="EZ187" s="4">
        <f t="shared" si="40"/>
        <v>0.23009999999999997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k=20, r=0.1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k=20, r=0.1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k=20, r=0.1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r=0.1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k=20, r=0.9</v>
      </c>
    </row>
    <row r="188" spans="1:161" x14ac:dyDescent="0.2">
      <c r="A188" s="1" t="s">
        <v>165</v>
      </c>
      <c r="B188" s="4">
        <v>0.65990000000000004</v>
      </c>
      <c r="C188" s="4">
        <v>0.74380000000000002</v>
      </c>
      <c r="D188" s="4">
        <v>0.35389999999999999</v>
      </c>
      <c r="E188" s="4">
        <v>0.96430000000000005</v>
      </c>
      <c r="F188" s="4">
        <v>0.41449999999999998</v>
      </c>
      <c r="G188" s="5">
        <v>0.66879999999999995</v>
      </c>
      <c r="H188" s="5">
        <v>0.76749999999999996</v>
      </c>
      <c r="I188" s="5">
        <v>0.36420000000000002</v>
      </c>
      <c r="J188" s="5">
        <v>0.95550000000000002</v>
      </c>
      <c r="K188" s="5">
        <v>0.439</v>
      </c>
      <c r="L188" s="4">
        <v>0.67989999999999995</v>
      </c>
      <c r="M188" s="4">
        <v>0.79100000000000004</v>
      </c>
      <c r="N188" s="4">
        <v>0.35139999999999999</v>
      </c>
      <c r="O188" s="4">
        <v>0.94169999999999998</v>
      </c>
      <c r="P188" s="4">
        <v>0.32079999999999997</v>
      </c>
      <c r="Q188" s="5">
        <v>0.70609999999999995</v>
      </c>
      <c r="R188" s="5">
        <v>0.85440000000000005</v>
      </c>
      <c r="S188" s="5">
        <v>0.31219999999999998</v>
      </c>
      <c r="T188" s="5">
        <v>0.91469999999999996</v>
      </c>
      <c r="U188" s="5">
        <v>0.192</v>
      </c>
      <c r="V188" s="4">
        <v>0.8155</v>
      </c>
      <c r="W188" s="4">
        <v>1.1402000000000001</v>
      </c>
      <c r="X188" s="4">
        <v>0.22570000000000001</v>
      </c>
      <c r="Y188" s="4">
        <v>0.80930000000000002</v>
      </c>
      <c r="Z188" s="4">
        <v>5.4199999999999998E-2</v>
      </c>
      <c r="AA188" s="14">
        <v>0.66020000000000001</v>
      </c>
      <c r="AB188" s="14">
        <v>0.74509999999999998</v>
      </c>
      <c r="AC188" s="14">
        <v>0.37759999999999999</v>
      </c>
      <c r="AD188" s="14">
        <v>0.96309999999999996</v>
      </c>
      <c r="AE188" s="14">
        <v>0.33950000000000002</v>
      </c>
      <c r="AF188" s="4">
        <v>0.66820000000000002</v>
      </c>
      <c r="AG188" s="4">
        <v>0.76270000000000004</v>
      </c>
      <c r="AH188" s="4">
        <v>0.36870000000000003</v>
      </c>
      <c r="AI188" s="4">
        <v>0.95489999999999997</v>
      </c>
      <c r="AJ188" s="4">
        <v>0.39290000000000003</v>
      </c>
      <c r="AK188" s="14">
        <v>0.68030000000000002</v>
      </c>
      <c r="AL188" s="14">
        <v>0.79279999999999995</v>
      </c>
      <c r="AM188" s="14">
        <v>0.34699999999999998</v>
      </c>
      <c r="AN188" s="14">
        <v>0.94199999999999995</v>
      </c>
      <c r="AO188" s="14">
        <v>0.33379999999999999</v>
      </c>
      <c r="AP188" s="4">
        <v>0.70709999999999995</v>
      </c>
      <c r="AQ188" s="4">
        <v>0.85599999999999998</v>
      </c>
      <c r="AR188" s="4">
        <v>0.31280000000000002</v>
      </c>
      <c r="AS188" s="4">
        <v>0.91459999999999997</v>
      </c>
      <c r="AT188" s="4">
        <v>0.19400000000000001</v>
      </c>
      <c r="AU188" s="14">
        <v>0.81679999999999997</v>
      </c>
      <c r="AV188" s="14">
        <v>1.1424000000000001</v>
      </c>
      <c r="AW188" s="14">
        <v>0.221</v>
      </c>
      <c r="AX188" s="14">
        <v>0.80810000000000004</v>
      </c>
      <c r="AY188" s="14">
        <v>6.2199999999999998E-2</v>
      </c>
      <c r="AZ188" s="4">
        <v>0.66020000000000001</v>
      </c>
      <c r="BA188" s="4">
        <v>0.74490000000000001</v>
      </c>
      <c r="BB188" s="4">
        <v>0.36380000000000001</v>
      </c>
      <c r="BC188" s="4">
        <v>0.96289999999999998</v>
      </c>
      <c r="BD188" s="4">
        <v>0.32019999999999998</v>
      </c>
      <c r="BE188" s="5">
        <v>0.66869999999999996</v>
      </c>
      <c r="BF188" s="5">
        <v>0.76549999999999996</v>
      </c>
      <c r="BG188" s="5">
        <v>0.36509999999999998</v>
      </c>
      <c r="BH188" s="5">
        <v>0.95569999999999999</v>
      </c>
      <c r="BI188" s="5">
        <v>0.38719999999999999</v>
      </c>
      <c r="BJ188" s="4">
        <v>0.68200000000000005</v>
      </c>
      <c r="BK188" s="4">
        <v>0.79620000000000002</v>
      </c>
      <c r="BL188" s="4">
        <v>0.34689999999999999</v>
      </c>
      <c r="BM188" s="4">
        <v>0.94230000000000003</v>
      </c>
      <c r="BN188" s="4">
        <v>0.31190000000000001</v>
      </c>
      <c r="BO188" s="5">
        <v>0.70779999999999998</v>
      </c>
      <c r="BP188" s="5">
        <v>0.86</v>
      </c>
      <c r="BQ188" s="5">
        <v>0.31290000000000001</v>
      </c>
      <c r="BR188" s="5">
        <v>0.91439999999999999</v>
      </c>
      <c r="BS188" s="5">
        <v>0.17680000000000001</v>
      </c>
      <c r="BT188" s="4">
        <v>0.81669999999999998</v>
      </c>
      <c r="BU188" s="4">
        <v>1.1443000000000001</v>
      </c>
      <c r="BV188" s="4">
        <v>0.2266</v>
      </c>
      <c r="BW188" s="4">
        <v>0.80820000000000003</v>
      </c>
      <c r="BX188" s="4">
        <v>4.4999999999999998E-2</v>
      </c>
      <c r="BY188" s="5">
        <v>0.65800000000000003</v>
      </c>
      <c r="BZ188" s="5">
        <v>0.74099999999999999</v>
      </c>
      <c r="CA188" s="5">
        <v>0.38019999999999998</v>
      </c>
      <c r="CB188" s="5">
        <v>0.96299999999999997</v>
      </c>
      <c r="CC188" s="5">
        <v>0.28179999999999999</v>
      </c>
      <c r="CD188" s="4">
        <v>0.66810000000000003</v>
      </c>
      <c r="CE188" s="4">
        <v>0.76500000000000001</v>
      </c>
      <c r="CF188" s="4">
        <v>0.3659</v>
      </c>
      <c r="CG188" s="4">
        <v>0.95530000000000004</v>
      </c>
      <c r="CH188" s="4">
        <v>0.33560000000000001</v>
      </c>
      <c r="CI188" s="5">
        <v>0.68130000000000002</v>
      </c>
      <c r="CJ188" s="5">
        <v>0.79469999999999996</v>
      </c>
      <c r="CK188" s="5">
        <v>0.34649999999999997</v>
      </c>
      <c r="CL188" s="5">
        <v>0.94259999999999999</v>
      </c>
      <c r="CM188" s="5">
        <v>0.25480000000000003</v>
      </c>
      <c r="CN188" s="4">
        <v>0.70720000000000005</v>
      </c>
      <c r="CO188" s="4">
        <v>0.8579</v>
      </c>
      <c r="CP188" s="4">
        <v>0.31480000000000002</v>
      </c>
      <c r="CQ188" s="4">
        <v>0.91459999999999997</v>
      </c>
      <c r="CR188" s="4">
        <v>0.12920000000000001</v>
      </c>
      <c r="CS188" s="5">
        <v>0.8165</v>
      </c>
      <c r="CT188" s="5">
        <v>1.1443000000000001</v>
      </c>
      <c r="CU188" s="5">
        <v>0.22509999999999999</v>
      </c>
      <c r="CV188" s="5">
        <v>0.80830000000000002</v>
      </c>
      <c r="CW188" s="5">
        <v>4.1300000000000003E-2</v>
      </c>
      <c r="CX188" s="4">
        <v>0.66049999999999998</v>
      </c>
      <c r="CY188" s="4">
        <v>0.74650000000000005</v>
      </c>
      <c r="CZ188" s="4">
        <v>0.37380000000000002</v>
      </c>
      <c r="DA188" s="4">
        <v>0.96240000000000003</v>
      </c>
      <c r="DB188" s="4">
        <v>0.36220000000000002</v>
      </c>
      <c r="DC188" s="5">
        <v>0.66720000000000002</v>
      </c>
      <c r="DD188" s="5">
        <v>0.76200000000000001</v>
      </c>
      <c r="DE188" s="5">
        <v>0.3659</v>
      </c>
      <c r="DF188" s="5">
        <v>0.95499999999999996</v>
      </c>
      <c r="DG188" s="5">
        <v>0.53939999999999999</v>
      </c>
      <c r="DH188" s="4">
        <v>0.68069999999999997</v>
      </c>
      <c r="DI188" s="4">
        <v>0.79349999999999998</v>
      </c>
      <c r="DJ188" s="4">
        <v>0.35010000000000002</v>
      </c>
      <c r="DK188" s="4">
        <v>0.94179999999999997</v>
      </c>
      <c r="DL188" s="4">
        <v>0.24940000000000001</v>
      </c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0.70163913043478254</v>
      </c>
      <c r="EW188" s="4">
        <f t="shared" si="37"/>
        <v>0.84833478260869566</v>
      </c>
      <c r="EX188" s="4">
        <f t="shared" si="38"/>
        <v>0.32922173913043479</v>
      </c>
      <c r="EY188" s="4">
        <f t="shared" si="39"/>
        <v>0.92150869565217364</v>
      </c>
      <c r="EZ188" s="4">
        <f t="shared" si="40"/>
        <v>0.26859565217391301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k=20, r=0.1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k=20, r=0.1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k=20, r=0.1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r=0.1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k=20, r=0.9</v>
      </c>
    </row>
    <row r="189" spans="1:161" x14ac:dyDescent="0.2">
      <c r="A189" s="1" t="s">
        <v>166</v>
      </c>
      <c r="B189" s="4">
        <v>0.64959999999999996</v>
      </c>
      <c r="C189" s="4">
        <v>0.7218</v>
      </c>
      <c r="D189" s="4">
        <v>0.36870000000000003</v>
      </c>
      <c r="E189" s="4">
        <v>0.96430000000000005</v>
      </c>
      <c r="F189" s="4">
        <v>0.30320000000000003</v>
      </c>
      <c r="G189" s="5">
        <v>0.66039999999999999</v>
      </c>
      <c r="H189" s="5">
        <v>0.74939999999999996</v>
      </c>
      <c r="I189" s="5">
        <v>0.37690000000000001</v>
      </c>
      <c r="J189" s="5">
        <v>0.95550000000000002</v>
      </c>
      <c r="K189" s="5">
        <v>0.38279999999999997</v>
      </c>
      <c r="L189" s="4">
        <v>0.67379999999999995</v>
      </c>
      <c r="M189" s="4">
        <v>0.7782</v>
      </c>
      <c r="N189" s="4">
        <v>0.35909999999999997</v>
      </c>
      <c r="O189" s="4">
        <v>0.94169999999999998</v>
      </c>
      <c r="P189" s="4">
        <v>0.28199999999999997</v>
      </c>
      <c r="Q189" s="5">
        <v>0.70509999999999995</v>
      </c>
      <c r="R189" s="5">
        <v>0.85399999999999998</v>
      </c>
      <c r="S189" s="5">
        <v>0.30990000000000001</v>
      </c>
      <c r="T189" s="5">
        <v>0.91469999999999996</v>
      </c>
      <c r="U189" s="5">
        <v>0.17749999999999999</v>
      </c>
      <c r="V189" s="4">
        <v>0.8206</v>
      </c>
      <c r="W189" s="4">
        <v>1.1539999999999999</v>
      </c>
      <c r="X189" s="4">
        <v>0.223</v>
      </c>
      <c r="Y189" s="4">
        <v>0.80930000000000002</v>
      </c>
      <c r="Z189" s="4">
        <v>5.2299999999999999E-2</v>
      </c>
      <c r="AA189" s="14">
        <v>0.64949999999999997</v>
      </c>
      <c r="AB189" s="14">
        <v>0.72309999999999997</v>
      </c>
      <c r="AC189" s="14">
        <v>0.39479999999999998</v>
      </c>
      <c r="AD189" s="14">
        <v>0.96309999999999996</v>
      </c>
      <c r="AE189" s="14">
        <v>0.2838</v>
      </c>
      <c r="AF189" s="4">
        <v>0.65959999999999996</v>
      </c>
      <c r="AG189" s="4">
        <v>0.74460000000000004</v>
      </c>
      <c r="AH189" s="4">
        <v>0.38340000000000002</v>
      </c>
      <c r="AI189" s="4">
        <v>0.95489999999999997</v>
      </c>
      <c r="AJ189" s="4">
        <v>0.35289999999999999</v>
      </c>
      <c r="AK189" s="14">
        <v>0.67410000000000003</v>
      </c>
      <c r="AL189" s="14">
        <v>0.78010000000000002</v>
      </c>
      <c r="AM189" s="14">
        <v>0.35470000000000002</v>
      </c>
      <c r="AN189" s="14">
        <v>0.94199999999999995</v>
      </c>
      <c r="AO189" s="14">
        <v>0.29509999999999997</v>
      </c>
      <c r="AP189" s="4">
        <v>0.70599999999999996</v>
      </c>
      <c r="AQ189" s="4">
        <v>0.85560000000000003</v>
      </c>
      <c r="AR189" s="4">
        <v>0.31059999999999999</v>
      </c>
      <c r="AS189" s="4">
        <v>0.91459999999999997</v>
      </c>
      <c r="AT189" s="4">
        <v>0.16889999999999999</v>
      </c>
      <c r="AU189" s="14">
        <v>0.82179999999999997</v>
      </c>
      <c r="AV189" s="14">
        <v>1.1552</v>
      </c>
      <c r="AW189" s="14">
        <v>0.218</v>
      </c>
      <c r="AX189" s="14">
        <v>0.80810000000000004</v>
      </c>
      <c r="AY189" s="14">
        <v>6.4199999999999993E-2</v>
      </c>
      <c r="AZ189" s="4">
        <v>0.65029999999999999</v>
      </c>
      <c r="BA189" s="4">
        <v>0.72450000000000003</v>
      </c>
      <c r="BB189" s="4">
        <v>0.37959999999999999</v>
      </c>
      <c r="BC189" s="4">
        <v>0.96289999999999998</v>
      </c>
      <c r="BD189" s="4">
        <v>0.27589999999999998</v>
      </c>
      <c r="BE189" s="5">
        <v>0.66020000000000001</v>
      </c>
      <c r="BF189" s="5">
        <v>0.74760000000000004</v>
      </c>
      <c r="BG189" s="5">
        <v>0.379</v>
      </c>
      <c r="BH189" s="5">
        <v>0.95569999999999999</v>
      </c>
      <c r="BI189" s="5">
        <v>0.33860000000000001</v>
      </c>
      <c r="BJ189" s="4">
        <v>0.67579999999999996</v>
      </c>
      <c r="BK189" s="4">
        <v>0.78369999999999995</v>
      </c>
      <c r="BL189" s="4">
        <v>0.35449999999999998</v>
      </c>
      <c r="BM189" s="4">
        <v>0.94230000000000003</v>
      </c>
      <c r="BN189" s="4">
        <v>0.28000000000000003</v>
      </c>
      <c r="BO189" s="5">
        <v>0.70660000000000001</v>
      </c>
      <c r="BP189" s="5">
        <v>0.85929999999999995</v>
      </c>
      <c r="BQ189" s="5">
        <v>0.31159999999999999</v>
      </c>
      <c r="BR189" s="5">
        <v>0.91439999999999999</v>
      </c>
      <c r="BS189" s="5">
        <v>0.1646</v>
      </c>
      <c r="BT189" s="4">
        <v>0.82140000000000002</v>
      </c>
      <c r="BU189" s="4">
        <v>1.1571</v>
      </c>
      <c r="BV189" s="4">
        <v>0.2238</v>
      </c>
      <c r="BW189" s="4">
        <v>0.80820000000000003</v>
      </c>
      <c r="BX189" s="4">
        <v>4.5199999999999997E-2</v>
      </c>
      <c r="BY189" s="5">
        <v>0.64770000000000005</v>
      </c>
      <c r="BZ189" s="5">
        <v>0.71989999999999998</v>
      </c>
      <c r="CA189" s="5">
        <v>0.3972</v>
      </c>
      <c r="CB189" s="5">
        <v>0.96299999999999997</v>
      </c>
      <c r="CC189" s="5">
        <v>0.2339</v>
      </c>
      <c r="CD189" s="4">
        <v>0.65969999999999995</v>
      </c>
      <c r="CE189" s="4">
        <v>0.74719999999999998</v>
      </c>
      <c r="CF189" s="4">
        <v>0.37990000000000002</v>
      </c>
      <c r="CG189" s="4">
        <v>0.95530000000000004</v>
      </c>
      <c r="CH189" s="4">
        <v>0.29060000000000002</v>
      </c>
      <c r="CI189" s="5">
        <v>0.67520000000000002</v>
      </c>
      <c r="CJ189" s="5">
        <v>0.78220000000000001</v>
      </c>
      <c r="CK189" s="5">
        <v>0.35420000000000001</v>
      </c>
      <c r="CL189" s="5">
        <v>0.94259999999999999</v>
      </c>
      <c r="CM189" s="5">
        <v>0.224</v>
      </c>
      <c r="CN189" s="4">
        <v>0.70589999999999997</v>
      </c>
      <c r="CO189" s="4">
        <v>0.85709999999999997</v>
      </c>
      <c r="CP189" s="4">
        <v>0.31269999999999998</v>
      </c>
      <c r="CQ189" s="4">
        <v>0.91459999999999997</v>
      </c>
      <c r="CR189" s="4">
        <v>0.1188</v>
      </c>
      <c r="CS189" s="5">
        <v>0.82130000000000003</v>
      </c>
      <c r="CT189" s="5">
        <v>1.1569</v>
      </c>
      <c r="CU189" s="5">
        <v>0.2223</v>
      </c>
      <c r="CV189" s="5">
        <v>0.80830000000000002</v>
      </c>
      <c r="CW189" s="5">
        <v>4.0599999999999997E-2</v>
      </c>
      <c r="CX189" s="4">
        <v>0.6502</v>
      </c>
      <c r="CY189" s="4">
        <v>0.7248</v>
      </c>
      <c r="CZ189" s="4">
        <v>0.39069999999999999</v>
      </c>
      <c r="DA189" s="4">
        <v>0.96240000000000003</v>
      </c>
      <c r="DB189" s="4">
        <v>0.28839999999999999</v>
      </c>
      <c r="DC189" s="5">
        <v>0.65859999999999996</v>
      </c>
      <c r="DD189" s="5">
        <v>0.74390000000000001</v>
      </c>
      <c r="DE189" s="5">
        <v>0.37930000000000003</v>
      </c>
      <c r="DF189" s="5">
        <v>0.95499999999999996</v>
      </c>
      <c r="DG189" s="5">
        <v>0.40150000000000002</v>
      </c>
      <c r="DH189" s="4">
        <v>0.67459999999999998</v>
      </c>
      <c r="DI189" s="4">
        <v>0.78090000000000004</v>
      </c>
      <c r="DJ189" s="4">
        <v>0.35749999999999998</v>
      </c>
      <c r="DK189" s="4">
        <v>0.94179999999999997</v>
      </c>
      <c r="DL189" s="4">
        <v>0.217</v>
      </c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0.69686956521739141</v>
      </c>
      <c r="EW189" s="4">
        <f t="shared" si="37"/>
        <v>0.83917826086956493</v>
      </c>
      <c r="EX189" s="4">
        <f t="shared" si="38"/>
        <v>0.33658260869565215</v>
      </c>
      <c r="EY189" s="4">
        <f t="shared" si="39"/>
        <v>0.92150869565217364</v>
      </c>
      <c r="EZ189" s="4">
        <f t="shared" si="40"/>
        <v>0.22964347826086959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k=20, r=0.1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k=20, r=0.1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k=20, r=0.1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r=0.1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k=20, r=0.9</v>
      </c>
    </row>
    <row r="190" spans="1:161" x14ac:dyDescent="0.2">
      <c r="A190" s="1" t="s">
        <v>167</v>
      </c>
      <c r="B190" s="4">
        <v>0.65300000000000002</v>
      </c>
      <c r="C190" s="4">
        <v>0.72919999999999996</v>
      </c>
      <c r="D190" s="4">
        <v>0.36709999999999998</v>
      </c>
      <c r="E190" s="4">
        <v>0.96430000000000005</v>
      </c>
      <c r="F190" s="4">
        <v>0.37390000000000001</v>
      </c>
      <c r="G190" s="5">
        <v>0.6633</v>
      </c>
      <c r="H190" s="5">
        <v>0.75580000000000003</v>
      </c>
      <c r="I190" s="5">
        <v>0.37480000000000002</v>
      </c>
      <c r="J190" s="5">
        <v>0.95550000000000002</v>
      </c>
      <c r="K190" s="5">
        <v>0.44629999999999997</v>
      </c>
      <c r="L190" s="4">
        <v>0.67630000000000001</v>
      </c>
      <c r="M190" s="4">
        <v>0.78359999999999996</v>
      </c>
      <c r="N190" s="4">
        <v>0.35780000000000001</v>
      </c>
      <c r="O190" s="4">
        <v>0.94169999999999998</v>
      </c>
      <c r="P190" s="4">
        <v>0.32290000000000002</v>
      </c>
      <c r="Q190" s="5">
        <v>0.70689999999999997</v>
      </c>
      <c r="R190" s="5">
        <v>0.85780000000000001</v>
      </c>
      <c r="S190" s="5">
        <v>0.30990000000000001</v>
      </c>
      <c r="T190" s="5">
        <v>0.91469999999999996</v>
      </c>
      <c r="U190" s="5">
        <v>0.18260000000000001</v>
      </c>
      <c r="V190" s="4">
        <v>0.82069999999999999</v>
      </c>
      <c r="W190" s="4">
        <v>1.1531</v>
      </c>
      <c r="X190" s="4">
        <v>0.22339999999999999</v>
      </c>
      <c r="Y190" s="4">
        <v>0.80930000000000002</v>
      </c>
      <c r="Z190" s="4">
        <v>5.8000000000000003E-2</v>
      </c>
      <c r="AA190" s="14">
        <v>0.65310000000000001</v>
      </c>
      <c r="AB190" s="14">
        <v>0.73040000000000005</v>
      </c>
      <c r="AC190" s="14">
        <v>0.39240000000000003</v>
      </c>
      <c r="AD190" s="14">
        <v>0.96309999999999996</v>
      </c>
      <c r="AE190" s="14">
        <v>0.34460000000000002</v>
      </c>
      <c r="AF190" s="4">
        <v>0.66249999999999998</v>
      </c>
      <c r="AG190" s="4">
        <v>0.751</v>
      </c>
      <c r="AH190" s="4">
        <v>0.38119999999999998</v>
      </c>
      <c r="AI190" s="4">
        <v>0.95489999999999997</v>
      </c>
      <c r="AJ190" s="4">
        <v>0.40889999999999999</v>
      </c>
      <c r="AK190" s="14">
        <v>0.67659999999999998</v>
      </c>
      <c r="AL190" s="14">
        <v>0.78539999999999999</v>
      </c>
      <c r="AM190" s="14">
        <v>0.3533</v>
      </c>
      <c r="AN190" s="14">
        <v>0.94199999999999995</v>
      </c>
      <c r="AO190" s="14">
        <v>0.3337</v>
      </c>
      <c r="AP190" s="4">
        <v>0.70789999999999997</v>
      </c>
      <c r="AQ190" s="4">
        <v>0.85950000000000004</v>
      </c>
      <c r="AR190" s="4">
        <v>0.31040000000000001</v>
      </c>
      <c r="AS190" s="4">
        <v>0.91459999999999997</v>
      </c>
      <c r="AT190" s="4">
        <v>0.2024</v>
      </c>
      <c r="AU190" s="14">
        <v>0.82189999999999996</v>
      </c>
      <c r="AV190" s="14">
        <v>1.1549</v>
      </c>
      <c r="AW190" s="14">
        <v>0.21840000000000001</v>
      </c>
      <c r="AX190" s="14">
        <v>0.80810000000000004</v>
      </c>
      <c r="AY190" s="14">
        <v>5.96E-2</v>
      </c>
      <c r="AZ190" s="4">
        <v>0.65359999999999996</v>
      </c>
      <c r="BA190" s="4">
        <v>0.73140000000000005</v>
      </c>
      <c r="BB190" s="4">
        <v>0.37769999999999998</v>
      </c>
      <c r="BC190" s="4">
        <v>0.96289999999999998</v>
      </c>
      <c r="BD190" s="4">
        <v>0.32319999999999999</v>
      </c>
      <c r="BE190" s="5">
        <v>0.66310000000000002</v>
      </c>
      <c r="BF190" s="5">
        <v>0.75380000000000003</v>
      </c>
      <c r="BG190" s="5">
        <v>0.377</v>
      </c>
      <c r="BH190" s="5">
        <v>0.95569999999999999</v>
      </c>
      <c r="BI190" s="5">
        <v>0.38769999999999999</v>
      </c>
      <c r="BJ190" s="4">
        <v>0.67830000000000001</v>
      </c>
      <c r="BK190" s="4">
        <v>0.78900000000000003</v>
      </c>
      <c r="BL190" s="4">
        <v>0.35299999999999998</v>
      </c>
      <c r="BM190" s="4">
        <v>0.94230000000000003</v>
      </c>
      <c r="BN190" s="4">
        <v>0.3095</v>
      </c>
      <c r="BO190" s="5">
        <v>0.70850000000000002</v>
      </c>
      <c r="BP190" s="5">
        <v>0.86339999999999995</v>
      </c>
      <c r="BQ190" s="5">
        <v>0.31109999999999999</v>
      </c>
      <c r="BR190" s="5">
        <v>0.91439999999999999</v>
      </c>
      <c r="BS190" s="5">
        <v>0.17949999999999999</v>
      </c>
      <c r="BT190" s="4">
        <v>0.82140000000000002</v>
      </c>
      <c r="BU190" s="4">
        <v>1.1565000000000001</v>
      </c>
      <c r="BV190" s="4">
        <v>0.22420000000000001</v>
      </c>
      <c r="BW190" s="4">
        <v>0.80820000000000003</v>
      </c>
      <c r="BX190" s="4">
        <v>4.65E-2</v>
      </c>
      <c r="BY190" s="5">
        <v>0.6512</v>
      </c>
      <c r="BZ190" s="5">
        <v>0.72689999999999999</v>
      </c>
      <c r="CA190" s="5">
        <v>0.39400000000000002</v>
      </c>
      <c r="CB190" s="5">
        <v>0.96299999999999997</v>
      </c>
      <c r="CC190" s="5">
        <v>0.28610000000000002</v>
      </c>
      <c r="CD190" s="4">
        <v>0.66249999999999998</v>
      </c>
      <c r="CE190" s="4">
        <v>0.75319999999999998</v>
      </c>
      <c r="CF190" s="4">
        <v>0.37790000000000001</v>
      </c>
      <c r="CG190" s="4">
        <v>0.95530000000000004</v>
      </c>
      <c r="CH190" s="4">
        <v>0.38850000000000001</v>
      </c>
      <c r="CI190" s="5">
        <v>0.67769999999999997</v>
      </c>
      <c r="CJ190" s="5">
        <v>0.78749999999999998</v>
      </c>
      <c r="CK190" s="5">
        <v>0.35289999999999999</v>
      </c>
      <c r="CL190" s="5">
        <v>0.94259999999999999</v>
      </c>
      <c r="CM190" s="5">
        <v>0.25850000000000001</v>
      </c>
      <c r="CN190" s="4">
        <v>0.70779999999999998</v>
      </c>
      <c r="CO190" s="4">
        <v>0.86109999999999998</v>
      </c>
      <c r="CP190" s="4">
        <v>0.31230000000000002</v>
      </c>
      <c r="CQ190" s="4">
        <v>0.91459999999999997</v>
      </c>
      <c r="CR190" s="4">
        <v>0.13</v>
      </c>
      <c r="CS190" s="5">
        <v>0.82130000000000003</v>
      </c>
      <c r="CT190" s="5">
        <v>1.1561999999999999</v>
      </c>
      <c r="CU190" s="5">
        <v>0.22259999999999999</v>
      </c>
      <c r="CV190" s="5">
        <v>0.80830000000000002</v>
      </c>
      <c r="CW190" s="5">
        <v>4.0099999999999997E-2</v>
      </c>
      <c r="CX190" s="4">
        <v>0.65359999999999996</v>
      </c>
      <c r="CY190" s="4">
        <v>0.7319</v>
      </c>
      <c r="CZ190" s="4">
        <v>0.38890000000000002</v>
      </c>
      <c r="DA190" s="4">
        <v>0.96240000000000003</v>
      </c>
      <c r="DB190" s="4">
        <v>0.35349999999999998</v>
      </c>
      <c r="DC190" s="5">
        <v>0.66149999999999998</v>
      </c>
      <c r="DD190" s="5">
        <v>0.75019999999999998</v>
      </c>
      <c r="DE190" s="5">
        <v>0.37719999999999998</v>
      </c>
      <c r="DF190" s="5">
        <v>0.95499999999999996</v>
      </c>
      <c r="DG190" s="5">
        <v>0.44529999999999997</v>
      </c>
      <c r="DH190" s="4">
        <v>0.67710000000000004</v>
      </c>
      <c r="DI190" s="4">
        <v>0.7863</v>
      </c>
      <c r="DJ190" s="4">
        <v>0.35620000000000002</v>
      </c>
      <c r="DK190" s="4">
        <v>0.94179999999999997</v>
      </c>
      <c r="DL190" s="4">
        <v>0.25330000000000003</v>
      </c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0.69912173913043485</v>
      </c>
      <c r="EW190" s="4">
        <f t="shared" si="37"/>
        <v>0.84383043478260877</v>
      </c>
      <c r="EX190" s="4">
        <f t="shared" si="38"/>
        <v>0.33537826086956524</v>
      </c>
      <c r="EY190" s="4">
        <f t="shared" si="39"/>
        <v>0.92150869565217364</v>
      </c>
      <c r="EZ190" s="4">
        <f t="shared" si="40"/>
        <v>0.26672173913043473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k=20, r=0.1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k=20, r=0.1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k=20, r=0.1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r=0.1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k=20, r=0.9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0.67359999999999998</v>
      </c>
      <c r="M191" s="4">
        <v>0.77969999999999995</v>
      </c>
      <c r="N191" s="4">
        <v>0.35809999999999997</v>
      </c>
      <c r="O191" s="4">
        <v>0.94110000000000005</v>
      </c>
      <c r="P191" s="4">
        <v>0.24429999999999999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>
        <v>0.65369999999999995</v>
      </c>
      <c r="DD191" s="5">
        <v>0.73540000000000005</v>
      </c>
      <c r="DE191" s="5">
        <v>0.38450000000000001</v>
      </c>
      <c r="DF191" s="5">
        <v>0.95489999999999997</v>
      </c>
      <c r="DG191" s="5">
        <v>0.31630000000000003</v>
      </c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0.66364999999999996</v>
      </c>
      <c r="EW191" s="4">
        <f t="shared" si="37"/>
        <v>0.75754999999999995</v>
      </c>
      <c r="EX191" s="4">
        <f t="shared" si="38"/>
        <v>0.37129999999999996</v>
      </c>
      <c r="EY191" s="4">
        <f t="shared" si="39"/>
        <v>0.94799999999999995</v>
      </c>
      <c r="EZ191" s="4">
        <f t="shared" si="40"/>
        <v>0.28029999999999999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k=50, r=0.3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k=50, r=0.3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k=50, r=0.3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k=50, r=0.3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0.67290000000000005</v>
      </c>
      <c r="M192" s="4">
        <v>0.77459999999999996</v>
      </c>
      <c r="N192" s="4">
        <v>0.36199999999999999</v>
      </c>
      <c r="O192" s="4">
        <v>0.94110000000000005</v>
      </c>
      <c r="P192" s="4">
        <v>0.25019999999999998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>
        <v>0.65</v>
      </c>
      <c r="BA192" s="4">
        <v>0.72289999999999999</v>
      </c>
      <c r="BB192" s="4">
        <v>0.38200000000000001</v>
      </c>
      <c r="BC192" s="4">
        <v>0.96279999999999999</v>
      </c>
      <c r="BD192" s="4">
        <v>0.1988</v>
      </c>
      <c r="BE192" s="5">
        <v>0.65959999999999996</v>
      </c>
      <c r="BF192" s="5">
        <v>0.74519999999999997</v>
      </c>
      <c r="BG192" s="5">
        <v>0.38179999999999997</v>
      </c>
      <c r="BH192" s="5">
        <v>0.95550000000000002</v>
      </c>
      <c r="BI192" s="5">
        <v>0.27539999999999998</v>
      </c>
      <c r="BJ192" s="4">
        <v>0.67510000000000003</v>
      </c>
      <c r="BK192" s="4">
        <v>0.78049999999999997</v>
      </c>
      <c r="BL192" s="4">
        <v>0.35670000000000002</v>
      </c>
      <c r="BM192" s="4">
        <v>0.94169999999999998</v>
      </c>
      <c r="BN192" s="4">
        <v>0.25469999999999998</v>
      </c>
      <c r="BO192" s="5">
        <v>0.70450000000000002</v>
      </c>
      <c r="BP192" s="5">
        <v>0.85160000000000002</v>
      </c>
      <c r="BQ192" s="5">
        <v>0.31359999999999999</v>
      </c>
      <c r="BR192" s="5">
        <v>0.91</v>
      </c>
      <c r="BS192" s="5">
        <v>0.16850000000000001</v>
      </c>
      <c r="BT192" s="4">
        <v>0.80069999999999997</v>
      </c>
      <c r="BU192" s="4">
        <v>1.0959000000000001</v>
      </c>
      <c r="BV192" s="4">
        <v>0.22620000000000001</v>
      </c>
      <c r="BW192" s="4">
        <v>0.68020000000000003</v>
      </c>
      <c r="BX192" s="4">
        <v>5.4399999999999997E-2</v>
      </c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>
        <v>0.65800000000000003</v>
      </c>
      <c r="DD192" s="5">
        <v>0.74160000000000004</v>
      </c>
      <c r="DE192" s="5">
        <v>0.38190000000000002</v>
      </c>
      <c r="DF192" s="5">
        <v>0.95489999999999997</v>
      </c>
      <c r="DG192" s="5">
        <v>0.31040000000000001</v>
      </c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0.68868571428571446</v>
      </c>
      <c r="EW192" s="4">
        <f t="shared" ref="EW192" si="58">AVERAGEIFS(B192:EU192,metrics.est,"MSE")</f>
        <v>0.81604285714285718</v>
      </c>
      <c r="EX192" s="4">
        <f t="shared" ref="EX192" si="59">AVERAGEIFS(B192:EU192,metrics.est,"R")</f>
        <v>0.34345714285714285</v>
      </c>
      <c r="EY192" s="4">
        <f t="shared" ref="EY192" si="60">AVERAGEIFS(B192:EU192,metrics.est,"Coverage")</f>
        <v>0.90660000000000007</v>
      </c>
      <c r="EZ192" s="4">
        <f t="shared" ref="EZ192" si="61">AVERAGEIFS(B192:EU192,metrics.est,"Time")</f>
        <v>0.21605714285714286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k=15, r=0.1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k=15, r=0.1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k=15, r=0.1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k=15, r=0.1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k=15, r=0.9</v>
      </c>
    </row>
    <row r="193" spans="1:161" x14ac:dyDescent="0.2">
      <c r="A193" s="1" t="s">
        <v>168</v>
      </c>
      <c r="B193" s="4">
        <v>0.64329999999999998</v>
      </c>
      <c r="C193" s="4">
        <v>0.70689999999999997</v>
      </c>
      <c r="D193" s="4">
        <v>0.376</v>
      </c>
      <c r="E193" s="4">
        <v>0.93059999999999998</v>
      </c>
      <c r="F193" s="4">
        <v>0.25280000000000002</v>
      </c>
      <c r="G193" s="5">
        <v>0.66069999999999995</v>
      </c>
      <c r="H193" s="5">
        <v>0.74690000000000001</v>
      </c>
      <c r="I193" s="5">
        <v>0.37280000000000002</v>
      </c>
      <c r="J193" s="5">
        <v>0.91339999999999999</v>
      </c>
      <c r="K193" s="5">
        <v>0.35649999999999998</v>
      </c>
      <c r="L193" s="4">
        <v>0.68620000000000003</v>
      </c>
      <c r="M193" s="4">
        <v>0.8004</v>
      </c>
      <c r="N193" s="4">
        <v>0.34799999999999998</v>
      </c>
      <c r="O193" s="4">
        <v>0.88649999999999995</v>
      </c>
      <c r="P193" s="4">
        <v>0.29899999999999999</v>
      </c>
      <c r="Q193" s="5">
        <v>0.73560000000000003</v>
      </c>
      <c r="R193" s="5">
        <v>0.91500000000000004</v>
      </c>
      <c r="S193" s="5">
        <v>0.29249999999999998</v>
      </c>
      <c r="T193" s="5">
        <v>0.83499999999999996</v>
      </c>
      <c r="U193" s="5">
        <v>0.214</v>
      </c>
      <c r="V193" s="4">
        <v>0.83989999999999998</v>
      </c>
      <c r="W193" s="4">
        <v>1.1874</v>
      </c>
      <c r="X193" s="4">
        <v>0.2026</v>
      </c>
      <c r="Y193" s="4">
        <v>0.57779999999999998</v>
      </c>
      <c r="Z193" s="4">
        <v>6.5699999999999995E-2</v>
      </c>
      <c r="AA193" s="14">
        <v>0.64359999999999995</v>
      </c>
      <c r="AB193" s="14">
        <v>0.71009999999999995</v>
      </c>
      <c r="AC193" s="14">
        <v>0.39479999999999998</v>
      </c>
      <c r="AD193" s="14">
        <v>0.92910000000000004</v>
      </c>
      <c r="AE193" s="14">
        <v>0.24010000000000001</v>
      </c>
      <c r="AF193" s="4">
        <v>0.6603</v>
      </c>
      <c r="AG193" s="4">
        <v>0.74480000000000002</v>
      </c>
      <c r="AH193" s="4">
        <v>0.37590000000000001</v>
      </c>
      <c r="AI193" s="4">
        <v>0.91269999999999996</v>
      </c>
      <c r="AJ193" s="4">
        <v>0.33800000000000002</v>
      </c>
      <c r="AK193" s="14">
        <v>0.68700000000000006</v>
      </c>
      <c r="AL193" s="14">
        <v>0.80330000000000001</v>
      </c>
      <c r="AM193" s="14">
        <v>0.34289999999999998</v>
      </c>
      <c r="AN193" s="14">
        <v>0.88649999999999995</v>
      </c>
      <c r="AO193" s="14">
        <v>0.30470000000000003</v>
      </c>
      <c r="AP193" s="4">
        <v>0.73570000000000002</v>
      </c>
      <c r="AQ193" s="4">
        <v>0.91410000000000002</v>
      </c>
      <c r="AR193" s="4">
        <v>0.2949</v>
      </c>
      <c r="AS193" s="4">
        <v>0.83360000000000001</v>
      </c>
      <c r="AT193" s="4">
        <v>0.19520000000000001</v>
      </c>
      <c r="AU193" s="14">
        <v>0.84179999999999999</v>
      </c>
      <c r="AV193" s="14">
        <v>1.1938</v>
      </c>
      <c r="AW193" s="14">
        <v>0.18909999999999999</v>
      </c>
      <c r="AX193" s="14">
        <v>0.57530000000000003</v>
      </c>
      <c r="AY193" s="14">
        <v>7.6899999999999996E-2</v>
      </c>
      <c r="AZ193" s="4">
        <v>0.64529999999999998</v>
      </c>
      <c r="BA193" s="4">
        <v>0.71220000000000006</v>
      </c>
      <c r="BB193" s="4">
        <v>0.38240000000000002</v>
      </c>
      <c r="BC193" s="4">
        <v>0.92749999999999999</v>
      </c>
      <c r="BD193" s="4">
        <v>0.2271</v>
      </c>
      <c r="BE193" s="5">
        <v>0.65969999999999995</v>
      </c>
      <c r="BF193" s="5">
        <v>0.74550000000000005</v>
      </c>
      <c r="BG193" s="5">
        <v>0.37330000000000002</v>
      </c>
      <c r="BH193" s="5">
        <v>0.91320000000000001</v>
      </c>
      <c r="BI193" s="5">
        <v>0.30759999999999998</v>
      </c>
      <c r="BJ193" s="4">
        <v>0.68869999999999998</v>
      </c>
      <c r="BK193" s="4">
        <v>0.80630000000000002</v>
      </c>
      <c r="BL193" s="4">
        <v>0.34239999999999998</v>
      </c>
      <c r="BM193" s="4">
        <v>0.88790000000000002</v>
      </c>
      <c r="BN193" s="4">
        <v>0.28860000000000002</v>
      </c>
      <c r="BO193" s="5">
        <v>0.73680000000000001</v>
      </c>
      <c r="BP193" s="5">
        <v>0.91720000000000002</v>
      </c>
      <c r="BQ193" s="5">
        <v>0.29530000000000001</v>
      </c>
      <c r="BR193" s="5">
        <v>0.83489999999999998</v>
      </c>
      <c r="BS193" s="5">
        <v>0.19439999999999999</v>
      </c>
      <c r="BT193" s="4">
        <v>0.84079999999999999</v>
      </c>
      <c r="BU193" s="4">
        <v>1.1912</v>
      </c>
      <c r="BV193" s="4">
        <v>0.1951</v>
      </c>
      <c r="BW193" s="4">
        <v>0.57440000000000002</v>
      </c>
      <c r="BX193" s="4">
        <v>5.5E-2</v>
      </c>
      <c r="BY193" s="5">
        <v>0.64239999999999997</v>
      </c>
      <c r="BZ193" s="5">
        <v>0.7087</v>
      </c>
      <c r="CA193" s="5">
        <v>0.39810000000000001</v>
      </c>
      <c r="CB193" s="5">
        <v>0.92830000000000001</v>
      </c>
      <c r="CC193" s="5">
        <v>0.1855</v>
      </c>
      <c r="CD193" s="4">
        <v>0.65939999999999999</v>
      </c>
      <c r="CE193" s="4">
        <v>0.74539999999999995</v>
      </c>
      <c r="CF193" s="4">
        <v>0.37330000000000002</v>
      </c>
      <c r="CG193" s="4">
        <v>0.91239999999999999</v>
      </c>
      <c r="CH193" s="4">
        <v>0.30869999999999997</v>
      </c>
      <c r="CI193" s="5">
        <v>0.68779999999999997</v>
      </c>
      <c r="CJ193" s="5">
        <v>0.80510000000000004</v>
      </c>
      <c r="CK193" s="5">
        <v>0.34370000000000001</v>
      </c>
      <c r="CL193" s="5">
        <v>0.8881</v>
      </c>
      <c r="CM193" s="5">
        <v>0.23569999999999999</v>
      </c>
      <c r="CN193" s="4">
        <v>0.73660000000000003</v>
      </c>
      <c r="CO193" s="4">
        <v>0.91659999999999997</v>
      </c>
      <c r="CP193" s="4">
        <v>0.29360000000000003</v>
      </c>
      <c r="CQ193" s="4">
        <v>0.83499999999999996</v>
      </c>
      <c r="CR193" s="4">
        <v>0.14219999999999999</v>
      </c>
      <c r="CS193" s="5">
        <v>0.84130000000000005</v>
      </c>
      <c r="CT193" s="5">
        <v>1.1923999999999999</v>
      </c>
      <c r="CU193" s="5">
        <v>0.1948</v>
      </c>
      <c r="CV193" s="5">
        <v>0.57430000000000003</v>
      </c>
      <c r="CW193" s="5">
        <v>4.8899999999999999E-2</v>
      </c>
      <c r="CX193" s="4">
        <v>0.64459999999999995</v>
      </c>
      <c r="CY193" s="4">
        <v>0.71250000000000002</v>
      </c>
      <c r="CZ193" s="4">
        <v>0.3926</v>
      </c>
      <c r="DA193" s="4">
        <v>0.92759999999999998</v>
      </c>
      <c r="DB193" s="4">
        <v>0.2475</v>
      </c>
      <c r="DC193" s="5"/>
      <c r="DD193" s="5"/>
      <c r="DE193" s="5"/>
      <c r="DF193" s="5"/>
      <c r="DG193" s="5"/>
      <c r="DH193" s="4">
        <v>0.6875</v>
      </c>
      <c r="DI193" s="4">
        <v>0.80420000000000003</v>
      </c>
      <c r="DJ193" s="4">
        <v>0.34549999999999997</v>
      </c>
      <c r="DK193" s="4">
        <v>0.88719999999999999</v>
      </c>
      <c r="DL193" s="4">
        <v>0.23050000000000001</v>
      </c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0.70931818181818185</v>
      </c>
      <c r="EW193" s="4">
        <f t="shared" si="37"/>
        <v>0.86272727272727256</v>
      </c>
      <c r="EX193" s="4">
        <f t="shared" si="38"/>
        <v>0.3236181818181818</v>
      </c>
      <c r="EY193" s="4">
        <f t="shared" si="39"/>
        <v>0.83505909090909081</v>
      </c>
      <c r="EZ193" s="4">
        <f t="shared" si="40"/>
        <v>0.21884545454545454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k=20, r=0.1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r=0.1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k=20, r=0.1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r=0.1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k=20, r=0.9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0.67530000000000001</v>
      </c>
      <c r="M194" s="4">
        <v>0.78320000000000001</v>
      </c>
      <c r="N194" s="4">
        <v>0.35630000000000001</v>
      </c>
      <c r="O194" s="4">
        <v>0.94169999999999998</v>
      </c>
      <c r="P194" s="4">
        <v>0.32479999999999998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0.67530000000000001</v>
      </c>
      <c r="EW194" s="4">
        <f t="shared" si="37"/>
        <v>0.78320000000000001</v>
      </c>
      <c r="EX194" s="4">
        <f t="shared" si="38"/>
        <v>0.35630000000000001</v>
      </c>
      <c r="EY194" s="4">
        <f t="shared" si="39"/>
        <v>0.94169999999999998</v>
      </c>
      <c r="EZ194" s="4">
        <f t="shared" si="40"/>
        <v>0.32479999999999998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k=5, r=0.5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0.67259999999999998</v>
      </c>
      <c r="M195" s="4">
        <v>0.77410000000000001</v>
      </c>
      <c r="N195" s="4">
        <v>0.3569</v>
      </c>
      <c r="O195" s="4">
        <v>0.94110000000000005</v>
      </c>
      <c r="P195" s="4">
        <v>0.29899999999999999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>
        <v>0.64759999999999995</v>
      </c>
      <c r="BA195" s="4">
        <v>0.7198</v>
      </c>
      <c r="BB195" s="4">
        <v>0.37</v>
      </c>
      <c r="BC195" s="4">
        <v>0.96279999999999999</v>
      </c>
      <c r="BD195" s="4">
        <v>0.19620000000000001</v>
      </c>
      <c r="BE195" s="5">
        <v>0.65849999999999997</v>
      </c>
      <c r="BF195" s="5">
        <v>0.74429999999999996</v>
      </c>
      <c r="BG195" s="5">
        <v>0.37119999999999997</v>
      </c>
      <c r="BH195" s="5">
        <v>0.95550000000000002</v>
      </c>
      <c r="BI195" s="5">
        <v>0.26860000000000001</v>
      </c>
      <c r="BJ195" s="4">
        <v>0.67469999999999997</v>
      </c>
      <c r="BK195" s="4">
        <v>0.77969999999999995</v>
      </c>
      <c r="BL195" s="4">
        <v>0.35110000000000002</v>
      </c>
      <c r="BM195" s="4">
        <v>0.94169999999999998</v>
      </c>
      <c r="BN195" s="4">
        <v>0.25919999999999999</v>
      </c>
      <c r="BO195" s="5">
        <v>0.70230000000000004</v>
      </c>
      <c r="BP195" s="5">
        <v>0.84509999999999996</v>
      </c>
      <c r="BQ195" s="5">
        <v>0.31469999999999998</v>
      </c>
      <c r="BR195" s="5">
        <v>0.91</v>
      </c>
      <c r="BS195" s="5">
        <v>0.17150000000000001</v>
      </c>
      <c r="BT195" s="4">
        <v>0.7944</v>
      </c>
      <c r="BU195" s="4">
        <v>1.0788</v>
      </c>
      <c r="BV195" s="4">
        <v>0.22869999999999999</v>
      </c>
      <c r="BW195" s="4">
        <v>0.68020000000000003</v>
      </c>
      <c r="BX195" s="4">
        <v>5.0599999999999999E-2</v>
      </c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0.69168333333333332</v>
      </c>
      <c r="EW195" s="4">
        <f t="shared" ref="EW195" si="63">AVERAGEIFS(B195:EU195,metrics.est,"MSE")</f>
        <v>0.82363333333333333</v>
      </c>
      <c r="EX195" s="4">
        <f t="shared" ref="EX195" si="64">AVERAGEIFS(B195:EU195,metrics.est,"R")</f>
        <v>0.33210000000000001</v>
      </c>
      <c r="EY195" s="4">
        <f t="shared" ref="EY195" si="65">AVERAGEIFS(B195:EU195,metrics.est,"Coverage")</f>
        <v>0.89855000000000007</v>
      </c>
      <c r="EZ195" s="4">
        <f t="shared" ref="EZ195" si="66">AVERAGEIFS(B195:EU195,metrics.est,"Time")</f>
        <v>0.20751666666666668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k=15, r=0.1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k=15, r=0.1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k=15, r=0.3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k=15, r=0.1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k=15, r=0.9</v>
      </c>
    </row>
    <row r="196" spans="1:161" x14ac:dyDescent="0.2">
      <c r="A196" s="1" t="s">
        <v>169</v>
      </c>
      <c r="B196" s="4">
        <v>0.67310000000000003</v>
      </c>
      <c r="C196" s="4">
        <v>0.77429999999999999</v>
      </c>
      <c r="D196" s="4">
        <v>0.311</v>
      </c>
      <c r="E196" s="4">
        <v>0.94399999999999995</v>
      </c>
      <c r="F196" s="4">
        <v>9.2200000000000004E-2</v>
      </c>
      <c r="G196" s="5">
        <v>0.68330000000000002</v>
      </c>
      <c r="H196" s="5">
        <v>0.79959999999999998</v>
      </c>
      <c r="I196" s="5">
        <v>0.30559999999999998</v>
      </c>
      <c r="J196" s="5">
        <v>0.93089999999999995</v>
      </c>
      <c r="K196" s="5">
        <v>6.4100000000000004E-2</v>
      </c>
      <c r="L196" s="4">
        <v>0.69620000000000004</v>
      </c>
      <c r="M196" s="4">
        <v>0.83020000000000005</v>
      </c>
      <c r="N196" s="4">
        <v>0.28410000000000002</v>
      </c>
      <c r="O196" s="4">
        <v>0.90639999999999998</v>
      </c>
      <c r="P196" s="4">
        <v>4.3499999999999997E-2</v>
      </c>
      <c r="Q196" s="5">
        <v>0.72629999999999995</v>
      </c>
      <c r="R196" s="5">
        <v>0.89810000000000001</v>
      </c>
      <c r="S196" s="5">
        <v>0.23530000000000001</v>
      </c>
      <c r="T196" s="5">
        <v>0.85519999999999996</v>
      </c>
      <c r="U196" s="5">
        <v>3.9199999999999999E-2</v>
      </c>
      <c r="V196" s="4">
        <v>0.81599999999999995</v>
      </c>
      <c r="W196" s="4">
        <v>1.1268</v>
      </c>
      <c r="X196" s="4">
        <v>0.1552</v>
      </c>
      <c r="Y196" s="4">
        <v>0.63190000000000002</v>
      </c>
      <c r="Z196" s="4">
        <v>1.1299999999999999E-2</v>
      </c>
      <c r="AA196" s="14">
        <v>0.67290000000000005</v>
      </c>
      <c r="AB196" s="14">
        <v>0.77769999999999995</v>
      </c>
      <c r="AC196" s="14">
        <v>0.3291</v>
      </c>
      <c r="AD196" s="14">
        <v>0.94420000000000004</v>
      </c>
      <c r="AE196" s="14">
        <v>8.3000000000000004E-2</v>
      </c>
      <c r="AF196" s="4">
        <v>0.68300000000000005</v>
      </c>
      <c r="AG196" s="4">
        <v>0.80010000000000003</v>
      </c>
      <c r="AH196" s="4">
        <v>0.30909999999999999</v>
      </c>
      <c r="AI196" s="4">
        <v>0.93030000000000002</v>
      </c>
      <c r="AJ196" s="4">
        <v>6.25E-2</v>
      </c>
      <c r="AK196" s="14">
        <v>0.69650000000000001</v>
      </c>
      <c r="AL196" s="14">
        <v>0.83150000000000002</v>
      </c>
      <c r="AM196" s="14">
        <v>0.28000000000000003</v>
      </c>
      <c r="AN196" s="14">
        <v>0.90680000000000005</v>
      </c>
      <c r="AO196" s="14">
        <v>4.65E-2</v>
      </c>
      <c r="AP196" s="4">
        <v>0.72550000000000003</v>
      </c>
      <c r="AQ196" s="4">
        <v>0.89849999999999997</v>
      </c>
      <c r="AR196" s="4">
        <v>0.2409</v>
      </c>
      <c r="AS196" s="4">
        <v>0.85370000000000001</v>
      </c>
      <c r="AT196" s="4">
        <v>0.03</v>
      </c>
      <c r="AU196" s="14">
        <v>0.81569999999999998</v>
      </c>
      <c r="AV196" s="14">
        <v>1.1273</v>
      </c>
      <c r="AW196" s="14">
        <v>0.156</v>
      </c>
      <c r="AX196" s="14">
        <v>0.63019999999999998</v>
      </c>
      <c r="AY196" s="14">
        <v>1.7100000000000001E-2</v>
      </c>
      <c r="AZ196" s="4">
        <v>0.67530000000000001</v>
      </c>
      <c r="BA196" s="4">
        <v>0.78320000000000001</v>
      </c>
      <c r="BB196" s="4">
        <v>0.31369999999999998</v>
      </c>
      <c r="BC196" s="4">
        <v>0.94350000000000001</v>
      </c>
      <c r="BD196" s="4">
        <v>8.3000000000000004E-2</v>
      </c>
      <c r="BE196" s="5">
        <v>0.68210000000000004</v>
      </c>
      <c r="BF196" s="5">
        <v>0.79900000000000004</v>
      </c>
      <c r="BG196" s="5">
        <v>0.30480000000000002</v>
      </c>
      <c r="BH196" s="5">
        <v>0.93120000000000003</v>
      </c>
      <c r="BI196" s="5">
        <v>5.6300000000000003E-2</v>
      </c>
      <c r="BJ196" s="4">
        <v>0.69710000000000005</v>
      </c>
      <c r="BK196" s="4">
        <v>0.83250000000000002</v>
      </c>
      <c r="BL196" s="4">
        <v>0.28070000000000001</v>
      </c>
      <c r="BM196" s="4">
        <v>0.90739999999999998</v>
      </c>
      <c r="BN196" s="4">
        <v>4.4400000000000002E-2</v>
      </c>
      <c r="BO196" s="5">
        <v>0.72660000000000002</v>
      </c>
      <c r="BP196" s="5">
        <v>0.90200000000000002</v>
      </c>
      <c r="BQ196" s="5">
        <v>0.24279999999999999</v>
      </c>
      <c r="BR196" s="5">
        <v>0.85360000000000003</v>
      </c>
      <c r="BS196" s="5">
        <v>3.0200000000000001E-2</v>
      </c>
      <c r="BT196" s="4">
        <v>0.81530000000000002</v>
      </c>
      <c r="BU196" s="4">
        <v>1.1264000000000001</v>
      </c>
      <c r="BV196" s="4">
        <v>0.16120000000000001</v>
      </c>
      <c r="BW196" s="4">
        <v>0.62960000000000005</v>
      </c>
      <c r="BX196" s="4">
        <v>1.04E-2</v>
      </c>
      <c r="BY196" s="5">
        <v>0.67200000000000004</v>
      </c>
      <c r="BZ196" s="5">
        <v>0.77610000000000001</v>
      </c>
      <c r="CA196" s="5">
        <v>0.3306</v>
      </c>
      <c r="CB196" s="5">
        <v>0.94410000000000005</v>
      </c>
      <c r="CC196" s="5">
        <v>6.4500000000000002E-2</v>
      </c>
      <c r="CD196" s="4">
        <v>0.68269999999999997</v>
      </c>
      <c r="CE196" s="4">
        <v>0.79949999999999999</v>
      </c>
      <c r="CF196" s="4">
        <v>0.30669999999999997</v>
      </c>
      <c r="CG196" s="4">
        <v>0.93049999999999999</v>
      </c>
      <c r="CH196" s="4">
        <v>5.28E-2</v>
      </c>
      <c r="CI196" s="14">
        <v>0.69699999999999995</v>
      </c>
      <c r="CJ196" s="14">
        <v>0.83260000000000001</v>
      </c>
      <c r="CK196" s="14">
        <v>0.28010000000000002</v>
      </c>
      <c r="CL196" s="14">
        <v>0.90759999999999996</v>
      </c>
      <c r="CM196" s="14">
        <v>4.2599999999999999E-2</v>
      </c>
      <c r="CN196" s="4">
        <v>0.72699999999999998</v>
      </c>
      <c r="CO196" s="4">
        <v>0.90269999999999995</v>
      </c>
      <c r="CP196" s="4">
        <v>0.2424</v>
      </c>
      <c r="CQ196" s="4">
        <v>0.85409999999999997</v>
      </c>
      <c r="CR196" s="4">
        <v>2.3699999999999999E-2</v>
      </c>
      <c r="CS196" s="5">
        <v>0.81530000000000002</v>
      </c>
      <c r="CT196" s="5">
        <v>1.1256999999999999</v>
      </c>
      <c r="CU196" s="5">
        <v>0.15809999999999999</v>
      </c>
      <c r="CV196" s="5">
        <v>0.62909999999999999</v>
      </c>
      <c r="CW196" s="5">
        <v>8.3000000000000001E-3</v>
      </c>
      <c r="CX196" s="4">
        <v>0.67500000000000004</v>
      </c>
      <c r="CY196" s="4">
        <v>0.78210000000000002</v>
      </c>
      <c r="CZ196" s="4">
        <v>0.32150000000000001</v>
      </c>
      <c r="DA196" s="4">
        <v>0.94299999999999995</v>
      </c>
      <c r="DB196" s="4">
        <v>7.5399999999999995E-2</v>
      </c>
      <c r="DC196" s="5"/>
      <c r="DD196" s="5"/>
      <c r="DE196" s="5"/>
      <c r="DF196" s="5"/>
      <c r="DG196" s="5"/>
      <c r="DH196" s="4">
        <v>0.6966</v>
      </c>
      <c r="DI196" s="4">
        <v>0.83150000000000002</v>
      </c>
      <c r="DJ196" s="4">
        <v>0.28320000000000001</v>
      </c>
      <c r="DK196" s="4">
        <v>0.90680000000000005</v>
      </c>
      <c r="DL196" s="4">
        <v>3.61E-2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0.69640000000000002</v>
      </c>
      <c r="EH196" s="5">
        <v>0.83089999999999997</v>
      </c>
      <c r="EI196" s="5">
        <v>0.28210000000000002</v>
      </c>
      <c r="EJ196" s="5">
        <v>0.90710000000000002</v>
      </c>
      <c r="EK196" s="5">
        <v>4.0500000000000001E-2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0.71508260869565232</v>
      </c>
      <c r="EW196" s="4">
        <f t="shared" si="37"/>
        <v>0.87775217391304328</v>
      </c>
      <c r="EX196" s="4">
        <f t="shared" si="38"/>
        <v>0.26583478260869564</v>
      </c>
      <c r="EY196" s="4">
        <f t="shared" si="39"/>
        <v>0.86179130434782625</v>
      </c>
      <c r="EZ196" s="4">
        <f t="shared" si="40"/>
        <v>4.5982608695652162E-2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k=20, r=0.1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r=0.1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k=20, r=0.1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k=10, r=0.1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k=20, r=0.9</v>
      </c>
    </row>
    <row r="197" spans="1:161" x14ac:dyDescent="0.2">
      <c r="A197" s="1" t="s">
        <v>170</v>
      </c>
      <c r="B197" s="4">
        <v>0.67190000000000005</v>
      </c>
      <c r="C197" s="4">
        <v>0.77190000000000003</v>
      </c>
      <c r="D197" s="4">
        <v>0.32390000000000002</v>
      </c>
      <c r="E197" s="4">
        <v>0.94869999999999999</v>
      </c>
      <c r="F197" s="4">
        <v>8.0500000000000002E-2</v>
      </c>
      <c r="G197" s="5">
        <v>0.68130000000000002</v>
      </c>
      <c r="H197" s="5">
        <v>0.7954</v>
      </c>
      <c r="I197" s="5">
        <v>0.31459999999999999</v>
      </c>
      <c r="J197" s="5">
        <v>0.93620000000000003</v>
      </c>
      <c r="K197" s="5">
        <v>5.6500000000000002E-2</v>
      </c>
      <c r="L197" s="4">
        <v>0.69310000000000005</v>
      </c>
      <c r="M197" s="4">
        <v>0.82350000000000001</v>
      </c>
      <c r="N197" s="4">
        <v>0.29399999999999998</v>
      </c>
      <c r="O197" s="4">
        <v>0.91320000000000001</v>
      </c>
      <c r="P197" s="4">
        <v>3.95E-2</v>
      </c>
      <c r="Q197" s="5">
        <v>0.72119999999999995</v>
      </c>
      <c r="R197" s="5">
        <v>0.88600000000000001</v>
      </c>
      <c r="S197" s="5">
        <v>0.24560000000000001</v>
      </c>
      <c r="T197" s="5">
        <v>0.86180000000000001</v>
      </c>
      <c r="U197" s="5">
        <v>3.5900000000000001E-2</v>
      </c>
      <c r="V197" s="4">
        <v>0.80569999999999997</v>
      </c>
      <c r="W197" s="4">
        <v>1.0998000000000001</v>
      </c>
      <c r="X197" s="4">
        <v>0.17879999999999999</v>
      </c>
      <c r="Y197" s="4">
        <v>0.60019999999999996</v>
      </c>
      <c r="Z197" s="4">
        <v>9.4000000000000004E-3</v>
      </c>
      <c r="AA197" s="14">
        <v>0.6714</v>
      </c>
      <c r="AB197" s="14">
        <v>0.77439999999999998</v>
      </c>
      <c r="AC197" s="14">
        <v>0.33789999999999998</v>
      </c>
      <c r="AD197" s="14">
        <v>0.94840000000000002</v>
      </c>
      <c r="AE197" s="14">
        <v>7.6700000000000004E-2</v>
      </c>
      <c r="AF197" s="4">
        <v>0.68100000000000005</v>
      </c>
      <c r="AG197" s="4">
        <v>0.79520000000000002</v>
      </c>
      <c r="AH197" s="4">
        <v>0.31890000000000002</v>
      </c>
      <c r="AI197" s="4">
        <v>0.93559999999999999</v>
      </c>
      <c r="AJ197" s="4">
        <v>5.6099999999999997E-2</v>
      </c>
      <c r="AK197" s="14">
        <v>0.69369999999999998</v>
      </c>
      <c r="AL197" s="14">
        <v>0.82530000000000003</v>
      </c>
      <c r="AM197" s="14">
        <v>0.29010000000000002</v>
      </c>
      <c r="AN197" s="14">
        <v>0.9133</v>
      </c>
      <c r="AO197" s="14">
        <v>4.4499999999999998E-2</v>
      </c>
      <c r="AP197" s="4">
        <v>0.72009999999999996</v>
      </c>
      <c r="AQ197" s="4">
        <v>0.88590000000000002</v>
      </c>
      <c r="AR197" s="4">
        <v>0.25230000000000002</v>
      </c>
      <c r="AS197" s="4">
        <v>0.86060000000000003</v>
      </c>
      <c r="AT197" s="4">
        <v>2.7799999999999998E-2</v>
      </c>
      <c r="AU197" s="14">
        <v>0.80559999999999998</v>
      </c>
      <c r="AV197" s="14">
        <v>1.1000000000000001</v>
      </c>
      <c r="AW197" s="14">
        <v>0.17910000000000001</v>
      </c>
      <c r="AX197" s="14">
        <v>0.59930000000000005</v>
      </c>
      <c r="AY197" s="14">
        <v>1.47E-2</v>
      </c>
      <c r="AZ197" s="4">
        <v>0.6734</v>
      </c>
      <c r="BA197" s="4">
        <v>0.77859999999999996</v>
      </c>
      <c r="BB197" s="4">
        <v>0.3236</v>
      </c>
      <c r="BC197" s="4">
        <v>0.94779999999999998</v>
      </c>
      <c r="BD197" s="4">
        <v>7.4099999999999999E-2</v>
      </c>
      <c r="BE197" s="5">
        <v>0.6804</v>
      </c>
      <c r="BF197" s="5">
        <v>0.79530000000000001</v>
      </c>
      <c r="BG197" s="5">
        <v>0.31080000000000002</v>
      </c>
      <c r="BH197" s="5">
        <v>0.9365</v>
      </c>
      <c r="BI197" s="5">
        <v>4.8599999999999997E-2</v>
      </c>
      <c r="BJ197" s="4">
        <v>0.69410000000000005</v>
      </c>
      <c r="BK197" s="4">
        <v>0.82609999999999995</v>
      </c>
      <c r="BL197" s="4">
        <v>0.2903</v>
      </c>
      <c r="BM197" s="4">
        <v>0.91379999999999995</v>
      </c>
      <c r="BN197" s="4">
        <v>3.85E-2</v>
      </c>
      <c r="BO197" s="5">
        <v>0.72160000000000002</v>
      </c>
      <c r="BP197" s="5">
        <v>0.88980000000000004</v>
      </c>
      <c r="BQ197" s="5">
        <v>0.25340000000000001</v>
      </c>
      <c r="BR197" s="5">
        <v>0.86029999999999995</v>
      </c>
      <c r="BS197" s="5">
        <v>2.7099999999999999E-2</v>
      </c>
      <c r="BT197" s="4">
        <v>0.80500000000000005</v>
      </c>
      <c r="BU197" s="4">
        <v>1.0982000000000001</v>
      </c>
      <c r="BV197" s="4">
        <v>0.18609999999999999</v>
      </c>
      <c r="BW197" s="4">
        <v>0.59830000000000005</v>
      </c>
      <c r="BX197" s="4">
        <v>9.1999999999999998E-3</v>
      </c>
      <c r="BY197" s="5">
        <v>0.6704</v>
      </c>
      <c r="BZ197" s="5">
        <v>0.77270000000000005</v>
      </c>
      <c r="CA197" s="5">
        <v>0.33789999999999998</v>
      </c>
      <c r="CB197" s="5">
        <v>0.94830000000000003</v>
      </c>
      <c r="CC197" s="5">
        <v>5.9499999999999997E-2</v>
      </c>
      <c r="CD197" s="4">
        <v>0.68049999999999999</v>
      </c>
      <c r="CE197" s="4">
        <v>0.79479999999999995</v>
      </c>
      <c r="CF197" s="4">
        <v>0.31519999999999998</v>
      </c>
      <c r="CG197" s="4">
        <v>0.93579999999999997</v>
      </c>
      <c r="CH197" s="4">
        <v>4.6600000000000003E-2</v>
      </c>
      <c r="CI197" s="14">
        <v>0.69389999999999996</v>
      </c>
      <c r="CJ197" s="14">
        <v>0.82569999999999999</v>
      </c>
      <c r="CK197" s="14">
        <v>0.2898</v>
      </c>
      <c r="CL197" s="14">
        <v>0.91410000000000002</v>
      </c>
      <c r="CM197" s="14">
        <v>3.7900000000000003E-2</v>
      </c>
      <c r="CN197" s="4">
        <v>0.72160000000000002</v>
      </c>
      <c r="CO197" s="4">
        <v>0.89019999999999999</v>
      </c>
      <c r="CP197" s="4">
        <v>0.25369999999999998</v>
      </c>
      <c r="CQ197" s="4">
        <v>0.86099999999999999</v>
      </c>
      <c r="CR197" s="4">
        <v>2.1299999999999999E-2</v>
      </c>
      <c r="CS197" s="5">
        <v>0.80510000000000004</v>
      </c>
      <c r="CT197" s="5">
        <v>1.0968</v>
      </c>
      <c r="CU197" s="5">
        <v>0.18</v>
      </c>
      <c r="CV197" s="5">
        <v>0.59770000000000001</v>
      </c>
      <c r="CW197" s="5">
        <v>7.4000000000000003E-3</v>
      </c>
      <c r="CX197" s="4">
        <v>0.67349999999999999</v>
      </c>
      <c r="CY197" s="4">
        <v>0.77869999999999995</v>
      </c>
      <c r="CZ197" s="4">
        <v>0.3291</v>
      </c>
      <c r="DA197" s="4">
        <v>0.94730000000000003</v>
      </c>
      <c r="DB197" s="4">
        <v>6.8400000000000002E-2</v>
      </c>
      <c r="DC197" s="5"/>
      <c r="DD197" s="5"/>
      <c r="DE197" s="5"/>
      <c r="DF197" s="5"/>
      <c r="DG197" s="5"/>
      <c r="DH197" s="4">
        <v>0.69359999999999999</v>
      </c>
      <c r="DI197" s="4">
        <v>0.82509999999999994</v>
      </c>
      <c r="DJ197" s="4">
        <v>0.29160000000000003</v>
      </c>
      <c r="DK197" s="4">
        <v>0.91320000000000001</v>
      </c>
      <c r="DL197" s="4">
        <v>3.2099999999999997E-2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0.69330000000000003</v>
      </c>
      <c r="EH197" s="5">
        <v>0.82410000000000005</v>
      </c>
      <c r="EI197" s="5">
        <v>0.2913</v>
      </c>
      <c r="EJ197" s="5">
        <v>0.91339999999999999</v>
      </c>
      <c r="EK197" s="5">
        <v>3.6200000000000003E-2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0.71093043478260876</v>
      </c>
      <c r="EW197" s="4">
        <f t="shared" si="37"/>
        <v>0.86754347826086953</v>
      </c>
      <c r="EX197" s="4">
        <f t="shared" si="38"/>
        <v>0.2777391304347826</v>
      </c>
      <c r="EY197" s="4">
        <f t="shared" si="39"/>
        <v>0.86107826086956507</v>
      </c>
      <c r="EZ197" s="4">
        <f t="shared" si="40"/>
        <v>4.1239130434782612E-2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k=20, r=0.1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r=0.1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k=10, r=0.1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k=5, r=0.1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k=20, r=0.9</v>
      </c>
    </row>
    <row r="198" spans="1:161" x14ac:dyDescent="0.2">
      <c r="A198" s="1" t="s">
        <v>171</v>
      </c>
      <c r="B198" s="4">
        <v>0.67230000000000001</v>
      </c>
      <c r="C198" s="4">
        <v>0.78080000000000005</v>
      </c>
      <c r="D198" s="4">
        <v>0.3372</v>
      </c>
      <c r="E198" s="4">
        <v>0.95640000000000003</v>
      </c>
      <c r="F198" s="4">
        <v>8.1299999999999997E-2</v>
      </c>
      <c r="G198" s="5">
        <v>0.68079999999999996</v>
      </c>
      <c r="H198" s="5">
        <v>0.80249999999999999</v>
      </c>
      <c r="I198" s="5">
        <v>0.34460000000000002</v>
      </c>
      <c r="J198" s="5">
        <v>0.94589999999999996</v>
      </c>
      <c r="K198" s="5">
        <v>5.8900000000000001E-2</v>
      </c>
      <c r="L198" s="4">
        <v>0.69140000000000001</v>
      </c>
      <c r="M198" s="4">
        <v>0.82650000000000001</v>
      </c>
      <c r="N198" s="4">
        <v>0.33019999999999999</v>
      </c>
      <c r="O198" s="4">
        <v>0.92679999999999996</v>
      </c>
      <c r="P198" s="4">
        <v>3.9800000000000002E-2</v>
      </c>
      <c r="Q198" s="5">
        <v>0.71840000000000004</v>
      </c>
      <c r="R198" s="5">
        <v>0.88560000000000005</v>
      </c>
      <c r="S198" s="5">
        <v>0.27529999999999999</v>
      </c>
      <c r="T198" s="5">
        <v>0.88400000000000001</v>
      </c>
      <c r="U198" s="5">
        <v>3.4000000000000002E-2</v>
      </c>
      <c r="V198" s="4">
        <v>0.80369999999999997</v>
      </c>
      <c r="W198" s="4">
        <v>1.0961000000000001</v>
      </c>
      <c r="X198" s="4">
        <v>0.18279999999999999</v>
      </c>
      <c r="Y198" s="4">
        <v>0.63329999999999997</v>
      </c>
      <c r="Z198" s="4">
        <v>1.03E-2</v>
      </c>
      <c r="AA198" s="14">
        <v>0.67190000000000005</v>
      </c>
      <c r="AB198" s="14">
        <v>0.7853</v>
      </c>
      <c r="AC198" s="14">
        <v>0.36059999999999998</v>
      </c>
      <c r="AD198" s="14">
        <v>0.95579999999999998</v>
      </c>
      <c r="AE198" s="14">
        <v>7.7200000000000005E-2</v>
      </c>
      <c r="AF198" s="4">
        <v>0.68030000000000002</v>
      </c>
      <c r="AG198" s="4">
        <v>0.80059999999999998</v>
      </c>
      <c r="AH198" s="4">
        <v>0.35320000000000001</v>
      </c>
      <c r="AI198" s="4">
        <v>0.94489999999999996</v>
      </c>
      <c r="AJ198" s="4">
        <v>5.8599999999999999E-2</v>
      </c>
      <c r="AK198" s="14">
        <v>0.6925</v>
      </c>
      <c r="AL198" s="14">
        <v>0.83009999999999995</v>
      </c>
      <c r="AM198" s="14">
        <v>0.32140000000000002</v>
      </c>
      <c r="AN198" s="14">
        <v>0.92689999999999995</v>
      </c>
      <c r="AO198" s="14">
        <v>4.48E-2</v>
      </c>
      <c r="AP198" s="4">
        <v>0.71799999999999997</v>
      </c>
      <c r="AQ198" s="4">
        <v>0.88670000000000004</v>
      </c>
      <c r="AR198" s="4">
        <v>0.27729999999999999</v>
      </c>
      <c r="AS198" s="4">
        <v>0.88380000000000003</v>
      </c>
      <c r="AT198" s="4">
        <v>2.8500000000000001E-2</v>
      </c>
      <c r="AU198" s="14">
        <v>0.80400000000000005</v>
      </c>
      <c r="AV198" s="14">
        <v>1.0974999999999999</v>
      </c>
      <c r="AW198" s="14">
        <v>0.18310000000000001</v>
      </c>
      <c r="AX198" s="14">
        <v>0.63190000000000002</v>
      </c>
      <c r="AY198" s="14">
        <v>1.5100000000000001E-2</v>
      </c>
      <c r="AZ198" s="4">
        <v>0.67310000000000003</v>
      </c>
      <c r="BA198" s="4">
        <v>0.78539999999999999</v>
      </c>
      <c r="BB198" s="4">
        <v>0.3488</v>
      </c>
      <c r="BC198" s="4">
        <v>0.95509999999999995</v>
      </c>
      <c r="BD198" s="4">
        <v>7.5399999999999995E-2</v>
      </c>
      <c r="BE198" s="5">
        <v>0.68</v>
      </c>
      <c r="BF198" s="5">
        <v>0.80159999999999998</v>
      </c>
      <c r="BG198" s="5">
        <v>0.34320000000000001</v>
      </c>
      <c r="BH198" s="5">
        <v>0.94589999999999996</v>
      </c>
      <c r="BI198" s="5">
        <v>5.1499999999999997E-2</v>
      </c>
      <c r="BJ198" s="4">
        <v>0.69310000000000005</v>
      </c>
      <c r="BK198" s="4">
        <v>0.83050000000000002</v>
      </c>
      <c r="BL198" s="4">
        <v>0.32169999999999999</v>
      </c>
      <c r="BM198" s="4">
        <v>0.92749999999999999</v>
      </c>
      <c r="BN198" s="4">
        <v>4.0399999999999998E-2</v>
      </c>
      <c r="BO198" s="5">
        <v>0.71919999999999995</v>
      </c>
      <c r="BP198" s="5">
        <v>0.89080000000000004</v>
      </c>
      <c r="BQ198" s="5">
        <v>0.27779999999999999</v>
      </c>
      <c r="BR198" s="5">
        <v>0.8831</v>
      </c>
      <c r="BS198" s="5">
        <v>2.81E-2</v>
      </c>
      <c r="BT198" s="4">
        <v>0.80300000000000005</v>
      </c>
      <c r="BU198" s="4">
        <v>1.0949</v>
      </c>
      <c r="BV198" s="4">
        <v>0.19089999999999999</v>
      </c>
      <c r="BW198" s="4">
        <v>0.63180000000000003</v>
      </c>
      <c r="BX198" s="4">
        <v>9.5999999999999992E-3</v>
      </c>
      <c r="BY198" s="5">
        <v>0.67079999999999995</v>
      </c>
      <c r="BZ198" s="5">
        <v>0.78190000000000004</v>
      </c>
      <c r="CA198" s="5">
        <v>0.3594</v>
      </c>
      <c r="CB198" s="5">
        <v>0.9556</v>
      </c>
      <c r="CC198" s="5">
        <v>6.0299999999999999E-2</v>
      </c>
      <c r="CD198" s="4">
        <v>0.68020000000000003</v>
      </c>
      <c r="CE198" s="4">
        <v>0.80149999999999999</v>
      </c>
      <c r="CF198" s="4">
        <v>0.34560000000000002</v>
      </c>
      <c r="CG198" s="4">
        <v>0.94530000000000003</v>
      </c>
      <c r="CH198" s="4">
        <v>4.7399999999999998E-2</v>
      </c>
      <c r="CI198" s="14">
        <v>0.69279999999999997</v>
      </c>
      <c r="CJ198" s="14">
        <v>0.83050000000000002</v>
      </c>
      <c r="CK198" s="14">
        <v>0.32119999999999999</v>
      </c>
      <c r="CL198" s="14">
        <v>0.92769999999999997</v>
      </c>
      <c r="CM198" s="14">
        <v>3.9E-2</v>
      </c>
      <c r="CN198" s="4">
        <v>0.71950000000000003</v>
      </c>
      <c r="CO198" s="4">
        <v>0.89090000000000003</v>
      </c>
      <c r="CP198" s="4">
        <v>0.27839999999999998</v>
      </c>
      <c r="CQ198" s="4">
        <v>0.88390000000000002</v>
      </c>
      <c r="CR198" s="4">
        <v>2.1700000000000001E-2</v>
      </c>
      <c r="CS198" s="5">
        <v>0.80320000000000003</v>
      </c>
      <c r="CT198" s="5">
        <v>1.0943000000000001</v>
      </c>
      <c r="CU198" s="5">
        <v>0.18340000000000001</v>
      </c>
      <c r="CV198" s="5">
        <v>0.63090000000000002</v>
      </c>
      <c r="CW198" s="5">
        <v>7.4000000000000003E-3</v>
      </c>
      <c r="CX198" s="4">
        <v>0.67330000000000001</v>
      </c>
      <c r="CY198" s="4">
        <v>0.78680000000000005</v>
      </c>
      <c r="CZ198" s="4">
        <v>0.35520000000000002</v>
      </c>
      <c r="DA198" s="4">
        <v>0.95469999999999999</v>
      </c>
      <c r="DB198" s="4">
        <v>7.0199999999999999E-2</v>
      </c>
      <c r="DC198" s="5"/>
      <c r="DD198" s="5"/>
      <c r="DE198" s="5"/>
      <c r="DF198" s="5"/>
      <c r="DG198" s="5"/>
      <c r="DH198" s="4">
        <v>0.69220000000000004</v>
      </c>
      <c r="DI198" s="4">
        <v>0.82889999999999997</v>
      </c>
      <c r="DJ198" s="4">
        <v>0.3241</v>
      </c>
      <c r="DK198" s="4">
        <v>0.92689999999999995</v>
      </c>
      <c r="DL198" s="4">
        <v>3.2399999999999998E-2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0.69199999999999995</v>
      </c>
      <c r="EH198" s="5">
        <v>0.82830000000000004</v>
      </c>
      <c r="EI198" s="5">
        <v>0.32319999999999999</v>
      </c>
      <c r="EJ198" s="5">
        <v>0.92730000000000001</v>
      </c>
      <c r="EK198" s="5">
        <v>3.6600000000000001E-2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0.7098130434782608</v>
      </c>
      <c r="EW198" s="4">
        <f t="shared" si="37"/>
        <v>0.87121739130434783</v>
      </c>
      <c r="EX198" s="4">
        <f t="shared" si="38"/>
        <v>0.30167826086956523</v>
      </c>
      <c r="EY198" s="4">
        <f t="shared" si="39"/>
        <v>0.87762608695652167</v>
      </c>
      <c r="EZ198" s="4">
        <f t="shared" si="40"/>
        <v>4.2108695652173921E-2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k=20, r=0.1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r=0.1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k=10, r=0.1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k=5, r=0.1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k=20, r=0.9</v>
      </c>
    </row>
    <row r="199" spans="1:161" x14ac:dyDescent="0.2">
      <c r="A199" s="1" t="s">
        <v>172</v>
      </c>
      <c r="B199" s="4">
        <v>0.66459999999999997</v>
      </c>
      <c r="C199" s="4">
        <v>0.75949999999999995</v>
      </c>
      <c r="D199" s="4">
        <v>0.33729999999999999</v>
      </c>
      <c r="E199" s="4">
        <v>0.92049999999999998</v>
      </c>
      <c r="F199" s="4">
        <v>8.7900000000000006E-2</v>
      </c>
      <c r="G199" s="5">
        <v>0.68020000000000003</v>
      </c>
      <c r="H199" s="5">
        <v>0.7974</v>
      </c>
      <c r="I199" s="5">
        <v>0.31590000000000001</v>
      </c>
      <c r="J199" s="5">
        <v>0.89839999999999998</v>
      </c>
      <c r="K199" s="5">
        <v>6.4699999999999994E-2</v>
      </c>
      <c r="L199" s="4">
        <v>0.70089999999999997</v>
      </c>
      <c r="M199" s="4">
        <v>0.84379999999999999</v>
      </c>
      <c r="N199" s="4">
        <v>0.28489999999999999</v>
      </c>
      <c r="O199" s="4">
        <v>0.86450000000000005</v>
      </c>
      <c r="P199" s="4">
        <v>4.3900000000000002E-2</v>
      </c>
      <c r="Q199" s="5">
        <v>0.73709999999999998</v>
      </c>
      <c r="R199" s="5">
        <v>0.92530000000000001</v>
      </c>
      <c r="S199" s="5">
        <v>0.22159999999999999</v>
      </c>
      <c r="T199" s="5">
        <v>0.79920000000000002</v>
      </c>
      <c r="U199" s="5">
        <v>4.4900000000000002E-2</v>
      </c>
      <c r="V199" s="4">
        <v>0.83709999999999996</v>
      </c>
      <c r="W199" s="4">
        <v>1.1719999999999999</v>
      </c>
      <c r="X199" s="4">
        <v>7.1800000000000003E-2</v>
      </c>
      <c r="Y199" s="4">
        <v>0.58919999999999995</v>
      </c>
      <c r="Z199" s="4">
        <v>1.9400000000000001E-2</v>
      </c>
      <c r="AA199" s="14">
        <v>0.66420000000000001</v>
      </c>
      <c r="AB199" s="14">
        <v>0.76400000000000001</v>
      </c>
      <c r="AC199" s="14">
        <v>0.35299999999999998</v>
      </c>
      <c r="AD199" s="14">
        <v>0.91949999999999998</v>
      </c>
      <c r="AE199" s="14">
        <v>8.8200000000000001E-2</v>
      </c>
      <c r="AF199" s="4">
        <v>0.6794</v>
      </c>
      <c r="AG199" s="4">
        <v>0.79420000000000002</v>
      </c>
      <c r="AH199" s="4">
        <v>0.31900000000000001</v>
      </c>
      <c r="AI199" s="4">
        <v>0.8982</v>
      </c>
      <c r="AJ199" s="4">
        <v>6.5299999999999997E-2</v>
      </c>
      <c r="AK199" s="14">
        <v>0.69969999999999999</v>
      </c>
      <c r="AL199" s="14">
        <v>0.84079999999999999</v>
      </c>
      <c r="AM199" s="14">
        <v>0.28149999999999997</v>
      </c>
      <c r="AN199" s="14">
        <v>0.86439999999999995</v>
      </c>
      <c r="AO199" s="14">
        <v>5.04E-2</v>
      </c>
      <c r="AP199" s="4">
        <v>0.7359</v>
      </c>
      <c r="AQ199" s="4">
        <v>0.92510000000000003</v>
      </c>
      <c r="AR199" s="4">
        <v>0.22289999999999999</v>
      </c>
      <c r="AS199" s="4">
        <v>0.79869999999999997</v>
      </c>
      <c r="AT199" s="4">
        <v>3.0700000000000002E-2</v>
      </c>
      <c r="AU199" s="14">
        <v>0.83840000000000003</v>
      </c>
      <c r="AV199" s="14">
        <v>1.1757</v>
      </c>
      <c r="AW199" s="14">
        <v>7.8600000000000003E-2</v>
      </c>
      <c r="AX199" s="14">
        <v>0.58630000000000004</v>
      </c>
      <c r="AY199" s="14">
        <v>1.8499999999999999E-2</v>
      </c>
      <c r="AZ199" s="4">
        <v>0.66659999999999997</v>
      </c>
      <c r="BA199" s="4">
        <v>0.76619999999999999</v>
      </c>
      <c r="BB199" s="4">
        <v>0.34210000000000002</v>
      </c>
      <c r="BC199" s="4">
        <v>0.91900000000000004</v>
      </c>
      <c r="BD199" s="4">
        <v>8.8499999999999995E-2</v>
      </c>
      <c r="BE199" s="5">
        <v>0.67910000000000004</v>
      </c>
      <c r="BF199" s="5">
        <v>0.79479999999999995</v>
      </c>
      <c r="BG199" s="5">
        <v>0.31929999999999997</v>
      </c>
      <c r="BH199" s="5">
        <v>0.89890000000000003</v>
      </c>
      <c r="BI199" s="5">
        <v>5.8000000000000003E-2</v>
      </c>
      <c r="BJ199" s="4">
        <v>0.70009999999999994</v>
      </c>
      <c r="BK199" s="4">
        <v>0.84189999999999998</v>
      </c>
      <c r="BL199" s="4">
        <v>0.28060000000000002</v>
      </c>
      <c r="BM199" s="4">
        <v>0.86470000000000002</v>
      </c>
      <c r="BN199" s="4">
        <v>4.4900000000000002E-2</v>
      </c>
      <c r="BO199" s="5">
        <v>0.73809999999999998</v>
      </c>
      <c r="BP199" s="5">
        <v>0.93020000000000003</v>
      </c>
      <c r="BQ199" s="5">
        <v>0.2268</v>
      </c>
      <c r="BR199" s="5">
        <v>0.79769999999999996</v>
      </c>
      <c r="BS199" s="5">
        <v>3.0599999999999999E-2</v>
      </c>
      <c r="BT199" s="4">
        <v>0.83930000000000005</v>
      </c>
      <c r="BU199" s="4">
        <v>1.1769000000000001</v>
      </c>
      <c r="BV199" s="4">
        <v>7.85E-2</v>
      </c>
      <c r="BW199" s="4">
        <v>0.58740000000000003</v>
      </c>
      <c r="BX199" s="4">
        <v>1.0800000000000001E-2</v>
      </c>
      <c r="BY199" s="5">
        <v>0.6643</v>
      </c>
      <c r="BZ199" s="5">
        <v>0.76229999999999998</v>
      </c>
      <c r="CA199" s="5">
        <v>0.34620000000000001</v>
      </c>
      <c r="CB199" s="5">
        <v>0.92</v>
      </c>
      <c r="CC199" s="5">
        <v>6.9500000000000006E-2</v>
      </c>
      <c r="CD199" s="4">
        <v>0.67979999999999996</v>
      </c>
      <c r="CE199" s="4">
        <v>0.7964</v>
      </c>
      <c r="CF199" s="4">
        <v>0.31969999999999998</v>
      </c>
      <c r="CG199" s="4">
        <v>0.8992</v>
      </c>
      <c r="CH199" s="4">
        <v>5.45E-2</v>
      </c>
      <c r="CI199" s="14">
        <v>0.70069999999999999</v>
      </c>
      <c r="CJ199" s="14">
        <v>0.84409999999999996</v>
      </c>
      <c r="CK199" s="14">
        <v>0.28079999999999999</v>
      </c>
      <c r="CL199" s="14">
        <v>0.86519999999999997</v>
      </c>
      <c r="CM199" s="14">
        <v>4.3700000000000003E-2</v>
      </c>
      <c r="CN199" s="4">
        <v>0.73899999999999999</v>
      </c>
      <c r="CO199" s="4">
        <v>0.93230000000000002</v>
      </c>
      <c r="CP199" s="4">
        <v>0.22159999999999999</v>
      </c>
      <c r="CQ199" s="4">
        <v>0.79779999999999995</v>
      </c>
      <c r="CR199" s="4">
        <v>2.41E-2</v>
      </c>
      <c r="CS199" s="5">
        <v>0.83740000000000003</v>
      </c>
      <c r="CT199" s="5">
        <v>1.1706000000000001</v>
      </c>
      <c r="CU199" s="5">
        <v>7.8899999999999998E-2</v>
      </c>
      <c r="CV199" s="5">
        <v>0.58679999999999999</v>
      </c>
      <c r="CW199" s="5">
        <v>8.2000000000000007E-3</v>
      </c>
      <c r="CX199" s="4">
        <v>0.66590000000000005</v>
      </c>
      <c r="CY199" s="4">
        <v>0.76590000000000003</v>
      </c>
      <c r="CZ199" s="4">
        <v>0.34520000000000001</v>
      </c>
      <c r="DA199" s="4">
        <v>0.91900000000000004</v>
      </c>
      <c r="DB199" s="4">
        <v>8.2100000000000006E-2</v>
      </c>
      <c r="DC199" s="5"/>
      <c r="DD199" s="5"/>
      <c r="DE199" s="5"/>
      <c r="DF199" s="5"/>
      <c r="DG199" s="5"/>
      <c r="DH199" s="4">
        <v>0.70020000000000004</v>
      </c>
      <c r="DI199" s="4">
        <v>0.8417</v>
      </c>
      <c r="DJ199" s="4">
        <v>0.28389999999999999</v>
      </c>
      <c r="DK199" s="4">
        <v>0.86439999999999995</v>
      </c>
      <c r="DL199" s="4">
        <v>3.7100000000000001E-2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0.69969999999999999</v>
      </c>
      <c r="EH199" s="5">
        <v>0.84099999999999997</v>
      </c>
      <c r="EI199" s="5">
        <v>0.2833</v>
      </c>
      <c r="EJ199" s="5">
        <v>0.86499999999999999</v>
      </c>
      <c r="EK199" s="5">
        <v>4.1799999999999997E-2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0.71946521739130442</v>
      </c>
      <c r="EW199" s="4">
        <f t="shared" si="37"/>
        <v>0.88965652173913046</v>
      </c>
      <c r="EX199" s="4">
        <f t="shared" si="38"/>
        <v>0.25623478260869564</v>
      </c>
      <c r="EY199" s="4">
        <f t="shared" si="39"/>
        <v>0.82278260869565212</v>
      </c>
      <c r="EZ199" s="4">
        <f t="shared" si="40"/>
        <v>4.8160869565217396E-2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k=10, r=0.1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r=0.1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k=10, r=0.1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k=5, r=0.1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k=20, r=0.9</v>
      </c>
    </row>
    <row r="200" spans="1:161" x14ac:dyDescent="0.2">
      <c r="A200" s="1" t="s">
        <v>173</v>
      </c>
      <c r="B200" s="4">
        <v>0.67110000000000003</v>
      </c>
      <c r="C200" s="4">
        <v>0.77</v>
      </c>
      <c r="D200" s="4">
        <v>0.32429999999999998</v>
      </c>
      <c r="E200" s="4">
        <v>0.94820000000000004</v>
      </c>
      <c r="F200" s="4">
        <v>8.3699999999999997E-2</v>
      </c>
      <c r="G200" s="5">
        <v>0.6804</v>
      </c>
      <c r="H200" s="5">
        <v>0.79379999999999995</v>
      </c>
      <c r="I200" s="5">
        <v>0.32090000000000002</v>
      </c>
      <c r="J200" s="5">
        <v>0.93540000000000001</v>
      </c>
      <c r="K200" s="5">
        <v>5.9900000000000002E-2</v>
      </c>
      <c r="L200" s="4">
        <v>0.69189999999999996</v>
      </c>
      <c r="M200" s="4">
        <v>0.82179999999999997</v>
      </c>
      <c r="N200" s="4">
        <v>0.30059999999999998</v>
      </c>
      <c r="O200" s="4">
        <v>0.91259999999999997</v>
      </c>
      <c r="P200" s="4">
        <v>3.9E-2</v>
      </c>
      <c r="Q200" s="5">
        <v>0.71960000000000002</v>
      </c>
      <c r="R200" s="5">
        <v>0.88239999999999996</v>
      </c>
      <c r="S200" s="5">
        <v>0.25359999999999999</v>
      </c>
      <c r="T200" s="5">
        <v>0.86270000000000002</v>
      </c>
      <c r="U200" s="5">
        <v>4.0300000000000002E-2</v>
      </c>
      <c r="V200" s="4">
        <v>0.80300000000000005</v>
      </c>
      <c r="W200" s="4">
        <v>1.0929</v>
      </c>
      <c r="X200" s="4">
        <v>0.18079999999999999</v>
      </c>
      <c r="Y200" s="4">
        <v>0.60850000000000004</v>
      </c>
      <c r="Z200" s="4">
        <v>1.35E-2</v>
      </c>
      <c r="AA200" s="14">
        <v>0.67030000000000001</v>
      </c>
      <c r="AB200" s="14">
        <v>0.77290000000000003</v>
      </c>
      <c r="AC200" s="14">
        <v>0.34649999999999997</v>
      </c>
      <c r="AD200" s="14">
        <v>0.9476</v>
      </c>
      <c r="AE200" s="14">
        <v>8.2699999999999996E-2</v>
      </c>
      <c r="AF200" s="4">
        <v>0.68</v>
      </c>
      <c r="AG200" s="4">
        <v>0.79269999999999996</v>
      </c>
      <c r="AH200" s="4">
        <v>0.3256</v>
      </c>
      <c r="AI200" s="4">
        <v>0.93469999999999998</v>
      </c>
      <c r="AJ200" s="4">
        <v>5.7099999999999998E-2</v>
      </c>
      <c r="AK200" s="14">
        <v>0.6925</v>
      </c>
      <c r="AL200" s="14">
        <v>0.82310000000000005</v>
      </c>
      <c r="AM200" s="14">
        <v>0.29609999999999997</v>
      </c>
      <c r="AN200" s="14">
        <v>0.91279999999999994</v>
      </c>
      <c r="AO200" s="14">
        <v>4.3200000000000002E-2</v>
      </c>
      <c r="AP200" s="4">
        <v>0.71860000000000002</v>
      </c>
      <c r="AQ200" s="4">
        <v>0.88270000000000004</v>
      </c>
      <c r="AR200" s="4">
        <v>0.25979999999999998</v>
      </c>
      <c r="AS200" s="4">
        <v>0.86129999999999995</v>
      </c>
      <c r="AT200" s="4">
        <v>2.9899999999999999E-2</v>
      </c>
      <c r="AU200" s="14">
        <v>0.80279999999999996</v>
      </c>
      <c r="AV200" s="14">
        <v>1.0931</v>
      </c>
      <c r="AW200" s="14">
        <v>0.18129999999999999</v>
      </c>
      <c r="AX200" s="14">
        <v>0.60829999999999995</v>
      </c>
      <c r="AY200" s="14">
        <v>1.4999999999999999E-2</v>
      </c>
      <c r="AZ200" s="4">
        <v>0.67300000000000004</v>
      </c>
      <c r="BA200" s="4">
        <v>0.77880000000000005</v>
      </c>
      <c r="BB200" s="4">
        <v>0.32979999999999998</v>
      </c>
      <c r="BC200" s="4">
        <v>0.94710000000000005</v>
      </c>
      <c r="BD200" s="4">
        <v>7.6499999999999999E-2</v>
      </c>
      <c r="BE200" s="5">
        <v>0.67900000000000005</v>
      </c>
      <c r="BF200" s="5">
        <v>0.79220000000000002</v>
      </c>
      <c r="BG200" s="5">
        <v>0.32050000000000001</v>
      </c>
      <c r="BH200" s="5">
        <v>0.93579999999999997</v>
      </c>
      <c r="BI200" s="5">
        <v>5.2200000000000003E-2</v>
      </c>
      <c r="BJ200" s="4">
        <v>0.69279999999999997</v>
      </c>
      <c r="BK200" s="4">
        <v>0.82379999999999998</v>
      </c>
      <c r="BL200" s="4">
        <v>0.2959</v>
      </c>
      <c r="BM200" s="4">
        <v>0.91320000000000001</v>
      </c>
      <c r="BN200" s="4">
        <v>3.9600000000000003E-2</v>
      </c>
      <c r="BO200" s="5">
        <v>0.71989999999999998</v>
      </c>
      <c r="BP200" s="5">
        <v>0.88590000000000002</v>
      </c>
      <c r="BQ200" s="5">
        <v>0.25969999999999999</v>
      </c>
      <c r="BR200" s="5">
        <v>0.86070000000000002</v>
      </c>
      <c r="BS200" s="5">
        <v>2.7099999999999999E-2</v>
      </c>
      <c r="BT200" s="4">
        <v>0.80220000000000002</v>
      </c>
      <c r="BU200" s="4">
        <v>1.091</v>
      </c>
      <c r="BV200" s="4">
        <v>0.18890000000000001</v>
      </c>
      <c r="BW200" s="4">
        <v>0.60760000000000003</v>
      </c>
      <c r="BX200" s="4">
        <v>9.5999999999999992E-3</v>
      </c>
      <c r="BY200" s="5">
        <v>0.66949999999999998</v>
      </c>
      <c r="BZ200" s="5">
        <v>0.77170000000000005</v>
      </c>
      <c r="CA200" s="5">
        <v>0.34320000000000001</v>
      </c>
      <c r="CB200" s="5">
        <v>0.9476</v>
      </c>
      <c r="CC200" s="5">
        <v>5.9400000000000001E-2</v>
      </c>
      <c r="CD200" s="4">
        <v>0.67959999999999998</v>
      </c>
      <c r="CE200" s="4">
        <v>0.79290000000000005</v>
      </c>
      <c r="CF200" s="4">
        <v>0.32250000000000001</v>
      </c>
      <c r="CG200" s="4">
        <v>0.93510000000000004</v>
      </c>
      <c r="CH200" s="4">
        <v>4.7100000000000003E-2</v>
      </c>
      <c r="CI200" s="14">
        <v>0.69259999999999999</v>
      </c>
      <c r="CJ200" s="14">
        <v>0.82299999999999995</v>
      </c>
      <c r="CK200" s="14">
        <v>0.29670000000000002</v>
      </c>
      <c r="CL200" s="14">
        <v>0.9133</v>
      </c>
      <c r="CM200" s="14">
        <v>3.8399999999999997E-2</v>
      </c>
      <c r="CN200" s="4">
        <v>0.72</v>
      </c>
      <c r="CO200" s="4">
        <v>0.88639999999999997</v>
      </c>
      <c r="CP200" s="4">
        <v>0.25950000000000001</v>
      </c>
      <c r="CQ200" s="4">
        <v>0.86150000000000004</v>
      </c>
      <c r="CR200" s="4">
        <v>2.1499999999999998E-2</v>
      </c>
      <c r="CS200" s="5">
        <v>0.8024</v>
      </c>
      <c r="CT200" s="5">
        <v>1.0898000000000001</v>
      </c>
      <c r="CU200" s="5">
        <v>0.182</v>
      </c>
      <c r="CV200" s="5">
        <v>0.60619999999999996</v>
      </c>
      <c r="CW200" s="5">
        <v>7.4999999999999997E-3</v>
      </c>
      <c r="CX200" s="4">
        <v>0.67249999999999999</v>
      </c>
      <c r="CY200" s="4">
        <v>0.77739999999999998</v>
      </c>
      <c r="CZ200" s="4">
        <v>0.33729999999999999</v>
      </c>
      <c r="DA200" s="4">
        <v>0.9466</v>
      </c>
      <c r="DB200" s="4">
        <v>6.9900000000000004E-2</v>
      </c>
      <c r="DC200" s="5"/>
      <c r="DD200" s="5"/>
      <c r="DE200" s="5"/>
      <c r="DF200" s="5"/>
      <c r="DG200" s="5"/>
      <c r="DH200" s="4">
        <v>0.69230000000000003</v>
      </c>
      <c r="DI200" s="4">
        <v>0.82220000000000004</v>
      </c>
      <c r="DJ200" s="4">
        <v>0.29859999999999998</v>
      </c>
      <c r="DK200" s="4">
        <v>0.91259999999999997</v>
      </c>
      <c r="DL200" s="4">
        <v>3.2300000000000002E-2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0.69189999999999996</v>
      </c>
      <c r="EH200" s="5">
        <v>0.82120000000000004</v>
      </c>
      <c r="EI200" s="5">
        <v>0.29870000000000002</v>
      </c>
      <c r="EJ200" s="5">
        <v>0.91290000000000004</v>
      </c>
      <c r="EK200" s="5">
        <v>3.6499999999999998E-2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0.70947391304347818</v>
      </c>
      <c r="EW200" s="4">
        <f t="shared" si="37"/>
        <v>0.86442173913043474</v>
      </c>
      <c r="EX200" s="4">
        <f t="shared" si="38"/>
        <v>0.28360000000000007</v>
      </c>
      <c r="EY200" s="4">
        <f t="shared" si="39"/>
        <v>0.86227391304347845</v>
      </c>
      <c r="EZ200" s="4">
        <f t="shared" si="40"/>
        <v>4.2691304347826087E-2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k=20, r=0.1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r=0.1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k=10, r=0.1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k=5, r=0.1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k=20, r=0.9</v>
      </c>
    </row>
    <row r="201" spans="1:161" x14ac:dyDescent="0.2">
      <c r="A201" s="1" t="s">
        <v>174</v>
      </c>
      <c r="B201" s="4">
        <v>0.6673</v>
      </c>
      <c r="C201" s="4">
        <v>0.7591</v>
      </c>
      <c r="D201" s="4">
        <v>0.32490000000000002</v>
      </c>
      <c r="E201" s="4">
        <v>0.92949999999999999</v>
      </c>
      <c r="F201" s="4">
        <v>5.21E-2</v>
      </c>
      <c r="G201" s="5">
        <v>0.67949999999999999</v>
      </c>
      <c r="H201" s="5">
        <v>0.7903</v>
      </c>
      <c r="I201" s="5">
        <v>0.31119999999999998</v>
      </c>
      <c r="J201" s="5">
        <v>0.91020000000000001</v>
      </c>
      <c r="K201" s="5">
        <v>3.3300000000000003E-2</v>
      </c>
      <c r="L201" s="4">
        <v>0.69489999999999996</v>
      </c>
      <c r="M201" s="4">
        <v>0.82479999999999998</v>
      </c>
      <c r="N201" s="4">
        <v>0.28310000000000002</v>
      </c>
      <c r="O201" s="4">
        <v>0.88019999999999998</v>
      </c>
      <c r="P201" s="4">
        <v>2.2800000000000001E-2</v>
      </c>
      <c r="Q201" s="5">
        <v>0.73019999999999996</v>
      </c>
      <c r="R201" s="5">
        <v>0.90610000000000002</v>
      </c>
      <c r="S201" s="5">
        <v>0.222</v>
      </c>
      <c r="T201" s="5">
        <v>0.81789999999999996</v>
      </c>
      <c r="U201" s="5">
        <v>2.63E-2</v>
      </c>
      <c r="V201" s="4">
        <v>0.82709999999999995</v>
      </c>
      <c r="W201" s="4">
        <v>1.1536</v>
      </c>
      <c r="X201" s="4">
        <v>0.12690000000000001</v>
      </c>
      <c r="Y201" s="4">
        <v>0.55969999999999998</v>
      </c>
      <c r="Z201" s="4">
        <v>9.4000000000000004E-3</v>
      </c>
      <c r="AA201" s="14">
        <v>0.66879999999999995</v>
      </c>
      <c r="AB201" s="14">
        <v>0.76849999999999996</v>
      </c>
      <c r="AC201" s="14">
        <v>0.3332</v>
      </c>
      <c r="AD201" s="14">
        <v>0.92879999999999996</v>
      </c>
      <c r="AE201" s="14">
        <v>4.6199999999999998E-2</v>
      </c>
      <c r="AF201" s="4">
        <v>0.67789999999999995</v>
      </c>
      <c r="AG201" s="4">
        <v>0.78610000000000002</v>
      </c>
      <c r="AH201" s="4">
        <v>0.31859999999999999</v>
      </c>
      <c r="AI201" s="4">
        <v>0.9103</v>
      </c>
      <c r="AJ201" s="4">
        <v>3.32E-2</v>
      </c>
      <c r="AK201" s="14">
        <v>0.69410000000000005</v>
      </c>
      <c r="AL201" s="14">
        <v>0.82440000000000002</v>
      </c>
      <c r="AM201" s="14">
        <v>0.28210000000000002</v>
      </c>
      <c r="AN201" s="14">
        <v>0.88</v>
      </c>
      <c r="AO201" s="14">
        <v>2.5600000000000001E-2</v>
      </c>
      <c r="AP201" s="4">
        <v>0.72750000000000004</v>
      </c>
      <c r="AQ201" s="4">
        <v>0.90259999999999996</v>
      </c>
      <c r="AR201" s="4">
        <v>0.22950000000000001</v>
      </c>
      <c r="AS201" s="4">
        <v>0.81479999999999997</v>
      </c>
      <c r="AT201" s="4">
        <v>1.77E-2</v>
      </c>
      <c r="AU201" s="14">
        <v>0.82679999999999998</v>
      </c>
      <c r="AV201" s="14">
        <v>1.1548</v>
      </c>
      <c r="AW201" s="14">
        <v>0.1263</v>
      </c>
      <c r="AX201" s="14">
        <v>0.55669999999999997</v>
      </c>
      <c r="AY201" s="14">
        <v>8.6E-3</v>
      </c>
      <c r="AZ201" s="4">
        <v>0.66959999999999997</v>
      </c>
      <c r="BA201" s="4">
        <v>0.76839999999999997</v>
      </c>
      <c r="BB201" s="4">
        <v>0.33139999999999997</v>
      </c>
      <c r="BC201" s="4">
        <v>0.92759999999999998</v>
      </c>
      <c r="BD201" s="4">
        <v>4.4900000000000002E-2</v>
      </c>
      <c r="BE201" s="5">
        <v>0.67820000000000003</v>
      </c>
      <c r="BF201" s="5">
        <v>0.78800000000000003</v>
      </c>
      <c r="BG201" s="5">
        <v>0.31609999999999999</v>
      </c>
      <c r="BH201" s="5">
        <v>0.91139999999999999</v>
      </c>
      <c r="BI201" s="5">
        <v>3.0499999999999999E-2</v>
      </c>
      <c r="BJ201" s="4">
        <v>0.6956</v>
      </c>
      <c r="BK201" s="4">
        <v>0.82779999999999998</v>
      </c>
      <c r="BL201" s="4">
        <v>0.27850000000000003</v>
      </c>
      <c r="BM201" s="4">
        <v>0.88080000000000003</v>
      </c>
      <c r="BN201" s="4">
        <v>2.3900000000000001E-2</v>
      </c>
      <c r="BO201" s="5">
        <v>0.72960000000000003</v>
      </c>
      <c r="BP201" s="5">
        <v>0.90710000000000002</v>
      </c>
      <c r="BQ201" s="5">
        <v>0.22850000000000001</v>
      </c>
      <c r="BR201" s="5">
        <v>0.81579999999999997</v>
      </c>
      <c r="BS201" s="5">
        <v>1.6400000000000001E-2</v>
      </c>
      <c r="BT201" s="4">
        <v>0.82769999999999999</v>
      </c>
      <c r="BU201" s="4">
        <v>1.1576</v>
      </c>
      <c r="BV201" s="4">
        <v>0.1326</v>
      </c>
      <c r="BW201" s="4">
        <v>0.55640000000000001</v>
      </c>
      <c r="BX201" s="4">
        <v>5.7999999999999996E-3</v>
      </c>
      <c r="BY201" s="5">
        <v>0.66639999999999999</v>
      </c>
      <c r="BZ201" s="5">
        <v>0.76270000000000004</v>
      </c>
      <c r="CA201" s="5">
        <v>0.34460000000000002</v>
      </c>
      <c r="CB201" s="5">
        <v>0.92810000000000004</v>
      </c>
      <c r="CC201" s="5">
        <v>3.5499999999999997E-2</v>
      </c>
      <c r="CD201" s="4">
        <v>0.67900000000000005</v>
      </c>
      <c r="CE201" s="4">
        <v>0.78949999999999998</v>
      </c>
      <c r="CF201" s="4">
        <v>0.31480000000000002</v>
      </c>
      <c r="CG201" s="4">
        <v>0.91120000000000001</v>
      </c>
      <c r="CH201" s="4">
        <v>2.7400000000000001E-2</v>
      </c>
      <c r="CI201" s="5">
        <v>0.69569999999999999</v>
      </c>
      <c r="CJ201" s="5">
        <v>0.82799999999999996</v>
      </c>
      <c r="CK201" s="5">
        <v>0.27900000000000003</v>
      </c>
      <c r="CL201" s="5">
        <v>0.88100000000000001</v>
      </c>
      <c r="CM201" s="5">
        <v>2.0799999999999999E-2</v>
      </c>
      <c r="CN201" s="4">
        <v>0.73</v>
      </c>
      <c r="CO201" s="4">
        <v>0.90790000000000004</v>
      </c>
      <c r="CP201" s="4">
        <v>0.2283</v>
      </c>
      <c r="CQ201" s="4">
        <v>0.81589999999999996</v>
      </c>
      <c r="CR201" s="4">
        <v>1.2E-2</v>
      </c>
      <c r="CS201" s="5">
        <v>0.82609999999999995</v>
      </c>
      <c r="CT201" s="5">
        <v>1.1523000000000001</v>
      </c>
      <c r="CU201" s="5">
        <v>0.12989999999999999</v>
      </c>
      <c r="CV201" s="5">
        <v>0.55569999999999997</v>
      </c>
      <c r="CW201" s="5">
        <v>4.3E-3</v>
      </c>
      <c r="CX201" s="4">
        <v>0.66910000000000003</v>
      </c>
      <c r="CY201" s="4">
        <v>0.76749999999999996</v>
      </c>
      <c r="CZ201" s="4">
        <v>0.3367</v>
      </c>
      <c r="DA201" s="4">
        <v>0.92779999999999996</v>
      </c>
      <c r="DB201" s="4">
        <v>4.0800000000000003E-2</v>
      </c>
      <c r="DC201" s="5"/>
      <c r="DD201" s="5"/>
      <c r="DE201" s="5"/>
      <c r="DF201" s="5"/>
      <c r="DG201" s="5"/>
      <c r="DH201" s="4">
        <v>0.69479999999999997</v>
      </c>
      <c r="DI201" s="4">
        <v>0.82579999999999998</v>
      </c>
      <c r="DJ201" s="4">
        <v>0.28289999999999998</v>
      </c>
      <c r="DK201" s="4">
        <v>0.88029999999999997</v>
      </c>
      <c r="DL201" s="4">
        <v>1.95E-2</v>
      </c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0.71617727272727283</v>
      </c>
      <c r="EW201" s="4">
        <f t="shared" si="37"/>
        <v>0.8796772727272727</v>
      </c>
      <c r="EX201" s="4">
        <f t="shared" si="38"/>
        <v>0.26186818181818178</v>
      </c>
      <c r="EY201" s="4">
        <f t="shared" si="39"/>
        <v>0.82636818181818195</v>
      </c>
      <c r="EZ201" s="4">
        <f t="shared" si="40"/>
        <v>2.531818181818182E-2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k=20, r=0.1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r=0.1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k=20, r=0.1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r=0.1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k=20, r=0.9</v>
      </c>
    </row>
    <row r="202" spans="1:161" x14ac:dyDescent="0.2">
      <c r="A202" s="1" t="s">
        <v>175</v>
      </c>
      <c r="B202" s="4">
        <v>0.67200000000000004</v>
      </c>
      <c r="C202" s="4">
        <v>0.77829999999999999</v>
      </c>
      <c r="D202" s="4">
        <v>0.33239999999999997</v>
      </c>
      <c r="E202" s="4">
        <v>0.95589999999999997</v>
      </c>
      <c r="F202" s="4">
        <v>6.2700000000000006E-2</v>
      </c>
      <c r="G202" s="5">
        <v>0.68100000000000005</v>
      </c>
      <c r="H202" s="5">
        <v>0.80120000000000002</v>
      </c>
      <c r="I202" s="5">
        <v>0.34139999999999998</v>
      </c>
      <c r="J202" s="5">
        <v>0.94569999999999999</v>
      </c>
      <c r="K202" s="5">
        <v>0.04</v>
      </c>
      <c r="L202" s="4">
        <v>0.69099999999999995</v>
      </c>
      <c r="M202" s="4">
        <v>0.82420000000000004</v>
      </c>
      <c r="N202" s="4">
        <v>0.3281</v>
      </c>
      <c r="O202" s="4">
        <v>0.92659999999999998</v>
      </c>
      <c r="P202" s="4">
        <v>3.04E-2</v>
      </c>
      <c r="Q202" s="5">
        <v>0.71650000000000003</v>
      </c>
      <c r="R202" s="5">
        <v>0.88009999999999999</v>
      </c>
      <c r="S202" s="5">
        <v>0.2762</v>
      </c>
      <c r="T202" s="5">
        <v>0.8861</v>
      </c>
      <c r="U202" s="5">
        <v>3.0300000000000001E-2</v>
      </c>
      <c r="V202" s="4">
        <v>0.79700000000000004</v>
      </c>
      <c r="W202" s="4">
        <v>1.0803</v>
      </c>
      <c r="X202" s="4">
        <v>0.1691</v>
      </c>
      <c r="Y202" s="4">
        <v>0.6835</v>
      </c>
      <c r="Z202" s="4">
        <v>1.24E-2</v>
      </c>
      <c r="AA202" s="14">
        <v>0.67190000000000005</v>
      </c>
      <c r="AB202" s="14">
        <v>0.78320000000000001</v>
      </c>
      <c r="AC202" s="14">
        <v>0.3548</v>
      </c>
      <c r="AD202" s="14">
        <v>0.95569999999999999</v>
      </c>
      <c r="AE202" s="14">
        <v>5.6500000000000002E-2</v>
      </c>
      <c r="AF202" s="4">
        <v>0.68049999999999999</v>
      </c>
      <c r="AG202" s="4">
        <v>0.79920000000000002</v>
      </c>
      <c r="AH202" s="4">
        <v>0.34739999999999999</v>
      </c>
      <c r="AI202" s="4">
        <v>0.94479999999999997</v>
      </c>
      <c r="AJ202" s="4">
        <v>4.1000000000000002E-2</v>
      </c>
      <c r="AK202" s="14">
        <v>0.69210000000000005</v>
      </c>
      <c r="AL202" s="14">
        <v>0.8276</v>
      </c>
      <c r="AM202" s="14">
        <v>0.32019999999999998</v>
      </c>
      <c r="AN202" s="14">
        <v>0.92700000000000005</v>
      </c>
      <c r="AO202" s="14">
        <v>3.1600000000000003E-2</v>
      </c>
      <c r="AP202" s="4">
        <v>0.71579999999999999</v>
      </c>
      <c r="AQ202" s="4">
        <v>0.88060000000000005</v>
      </c>
      <c r="AR202" s="4">
        <v>0.27889999999999998</v>
      </c>
      <c r="AS202" s="4">
        <v>0.88560000000000005</v>
      </c>
      <c r="AT202" s="4">
        <v>1.9599999999999999E-2</v>
      </c>
      <c r="AU202" s="14">
        <v>0.79720000000000002</v>
      </c>
      <c r="AV202" s="14">
        <v>1.0814999999999999</v>
      </c>
      <c r="AW202" s="14">
        <v>0.1716</v>
      </c>
      <c r="AX202" s="14">
        <v>0.68159999999999998</v>
      </c>
      <c r="AY202" s="14">
        <v>1.18E-2</v>
      </c>
      <c r="AZ202" s="4">
        <v>0.67300000000000004</v>
      </c>
      <c r="BA202" s="4">
        <v>0.78359999999999996</v>
      </c>
      <c r="BB202" s="4">
        <v>0.34699999999999998</v>
      </c>
      <c r="BC202" s="4">
        <v>0.95520000000000005</v>
      </c>
      <c r="BD202" s="4">
        <v>5.62E-2</v>
      </c>
      <c r="BE202" s="5">
        <v>0.68020000000000003</v>
      </c>
      <c r="BF202" s="5">
        <v>0.80069999999999997</v>
      </c>
      <c r="BG202" s="5">
        <v>0.34179999999999999</v>
      </c>
      <c r="BH202" s="5">
        <v>0.94579999999999997</v>
      </c>
      <c r="BI202" s="5">
        <v>3.6299999999999999E-2</v>
      </c>
      <c r="BJ202" s="4">
        <v>0.69279999999999997</v>
      </c>
      <c r="BK202" s="4">
        <v>0.82830000000000004</v>
      </c>
      <c r="BL202" s="4">
        <v>0.31969999999999998</v>
      </c>
      <c r="BM202" s="4">
        <v>0.92749999999999999</v>
      </c>
      <c r="BN202" s="4">
        <v>2.7400000000000001E-2</v>
      </c>
      <c r="BO202" s="5">
        <v>0.71719999999999995</v>
      </c>
      <c r="BP202" s="5">
        <v>0.88490000000000002</v>
      </c>
      <c r="BQ202" s="5">
        <v>0.27989999999999998</v>
      </c>
      <c r="BR202" s="5">
        <v>0.88500000000000001</v>
      </c>
      <c r="BS202" s="5">
        <v>2.1000000000000001E-2</v>
      </c>
      <c r="BT202" s="4">
        <v>0.79600000000000004</v>
      </c>
      <c r="BU202" s="4">
        <v>1.0792999999999999</v>
      </c>
      <c r="BV202" s="4">
        <v>0.1772</v>
      </c>
      <c r="BW202" s="4">
        <v>0.68089999999999995</v>
      </c>
      <c r="BX202" s="4">
        <v>7.4999999999999997E-3</v>
      </c>
      <c r="BY202" s="5">
        <v>0.67049999999999998</v>
      </c>
      <c r="BZ202" s="5">
        <v>0.77959999999999996</v>
      </c>
      <c r="CA202" s="5">
        <v>0.35699999999999998</v>
      </c>
      <c r="CB202" s="5">
        <v>0.95540000000000003</v>
      </c>
      <c r="CC202" s="5">
        <v>4.2799999999999998E-2</v>
      </c>
      <c r="CD202" s="4">
        <v>0.68020000000000003</v>
      </c>
      <c r="CE202" s="4">
        <v>0.8</v>
      </c>
      <c r="CF202" s="4">
        <v>0.34410000000000002</v>
      </c>
      <c r="CG202" s="4">
        <v>0.94520000000000004</v>
      </c>
      <c r="CH202" s="4">
        <v>3.27E-2</v>
      </c>
      <c r="CI202" s="5">
        <v>0.6925</v>
      </c>
      <c r="CJ202" s="5">
        <v>0.82820000000000005</v>
      </c>
      <c r="CK202" s="5">
        <v>0.32019999999999998</v>
      </c>
      <c r="CL202" s="5">
        <v>0.92769999999999997</v>
      </c>
      <c r="CM202" s="5">
        <v>2.4899999999999999E-2</v>
      </c>
      <c r="CN202" s="4">
        <v>0.71750000000000003</v>
      </c>
      <c r="CO202" s="4">
        <v>0.88519999999999999</v>
      </c>
      <c r="CP202" s="4">
        <v>0.28000000000000003</v>
      </c>
      <c r="CQ202" s="4">
        <v>0.88600000000000001</v>
      </c>
      <c r="CR202" s="4">
        <v>1.47E-2</v>
      </c>
      <c r="CS202" s="5">
        <v>0.79630000000000001</v>
      </c>
      <c r="CT202" s="5">
        <v>1.0794999999999999</v>
      </c>
      <c r="CU202" s="5">
        <v>0.17299999999999999</v>
      </c>
      <c r="CV202" s="5">
        <v>0.68140000000000001</v>
      </c>
      <c r="CW202" s="5">
        <v>5.4000000000000003E-3</v>
      </c>
      <c r="CX202" s="4">
        <v>0.67330000000000001</v>
      </c>
      <c r="CY202" s="4">
        <v>0.78500000000000003</v>
      </c>
      <c r="CZ202" s="4">
        <v>0.35339999999999999</v>
      </c>
      <c r="DA202" s="4">
        <v>0.9546</v>
      </c>
      <c r="DB202" s="4">
        <v>4.5100000000000001E-2</v>
      </c>
      <c r="DC202" s="5"/>
      <c r="DD202" s="5"/>
      <c r="DE202" s="5"/>
      <c r="DF202" s="5"/>
      <c r="DG202" s="5"/>
      <c r="DH202" s="4">
        <v>0.69169999999999998</v>
      </c>
      <c r="DI202" s="4">
        <v>0.82620000000000005</v>
      </c>
      <c r="DJ202" s="4">
        <v>0.32350000000000001</v>
      </c>
      <c r="DK202" s="4">
        <v>0.92689999999999995</v>
      </c>
      <c r="DL202" s="4">
        <v>2.3400000000000001E-2</v>
      </c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0.70891818181818178</v>
      </c>
      <c r="EW202" s="4">
        <f t="shared" si="37"/>
        <v>0.86803181818181829</v>
      </c>
      <c r="EX202" s="4">
        <f t="shared" si="38"/>
        <v>0.29713181818181816</v>
      </c>
      <c r="EY202" s="4">
        <f t="shared" si="39"/>
        <v>0.88473181818181812</v>
      </c>
      <c r="EZ202" s="4">
        <f t="shared" si="40"/>
        <v>3.062272727272727E-2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k=20, r=0.1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r=0.1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k=20, r=0.1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r=0.1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k=20, r=0.9</v>
      </c>
    </row>
    <row r="203" spans="1:161" x14ac:dyDescent="0.2">
      <c r="A203" s="1" t="s">
        <v>176</v>
      </c>
      <c r="B203" s="4">
        <v>0.67249999999999999</v>
      </c>
      <c r="C203" s="4">
        <v>0.77229999999999999</v>
      </c>
      <c r="D203" s="4">
        <v>0.30840000000000001</v>
      </c>
      <c r="E203" s="4">
        <v>0.94130000000000003</v>
      </c>
      <c r="F203" s="4">
        <v>4.8899999999999999E-2</v>
      </c>
      <c r="G203" s="5">
        <v>0.68240000000000001</v>
      </c>
      <c r="H203" s="5">
        <v>0.7964</v>
      </c>
      <c r="I203" s="5">
        <v>0.30819999999999997</v>
      </c>
      <c r="J203" s="5">
        <v>0.92700000000000005</v>
      </c>
      <c r="K203" s="5">
        <v>3.3700000000000001E-2</v>
      </c>
      <c r="L203" s="4">
        <v>0.69499999999999995</v>
      </c>
      <c r="M203" s="4">
        <v>0.82589999999999997</v>
      </c>
      <c r="N203" s="4">
        <v>0.28610000000000002</v>
      </c>
      <c r="O203" s="4">
        <v>0.90129999999999999</v>
      </c>
      <c r="P203" s="4">
        <v>2.6700000000000002E-2</v>
      </c>
      <c r="Q203" s="5">
        <v>0.72399999999999998</v>
      </c>
      <c r="R203" s="5">
        <v>0.89139999999999997</v>
      </c>
      <c r="S203" s="5">
        <v>0.24030000000000001</v>
      </c>
      <c r="T203" s="5">
        <v>0.84719999999999995</v>
      </c>
      <c r="U203" s="5">
        <v>2.63E-2</v>
      </c>
      <c r="V203" s="4">
        <v>0.80930000000000002</v>
      </c>
      <c r="W203" s="4">
        <v>1.1079000000000001</v>
      </c>
      <c r="X203" s="4">
        <v>0.17499999999999999</v>
      </c>
      <c r="Y203" s="4">
        <v>0.59670000000000001</v>
      </c>
      <c r="Z203" s="4">
        <v>9.4000000000000004E-3</v>
      </c>
      <c r="AA203" s="14">
        <v>0.67179999999999995</v>
      </c>
      <c r="AB203" s="14">
        <v>0.77470000000000006</v>
      </c>
      <c r="AC203" s="14">
        <v>0.33179999999999998</v>
      </c>
      <c r="AD203" s="14">
        <v>0.94099999999999995</v>
      </c>
      <c r="AE203" s="14">
        <v>4.9700000000000001E-2</v>
      </c>
      <c r="AF203" s="4">
        <v>0.68210000000000004</v>
      </c>
      <c r="AG203" s="4">
        <v>0.79679999999999995</v>
      </c>
      <c r="AH203" s="4">
        <v>0.30959999999999999</v>
      </c>
      <c r="AI203" s="4">
        <v>0.92649999999999999</v>
      </c>
      <c r="AJ203" s="4">
        <v>3.3599999999999998E-2</v>
      </c>
      <c r="AK203" s="14">
        <v>0.69489999999999996</v>
      </c>
      <c r="AL203" s="14">
        <v>0.82640000000000002</v>
      </c>
      <c r="AM203" s="14">
        <v>0.28389999999999999</v>
      </c>
      <c r="AN203" s="14">
        <v>0.90169999999999995</v>
      </c>
      <c r="AO203" s="14">
        <v>2.4899999999999999E-2</v>
      </c>
      <c r="AP203" s="4">
        <v>0.72330000000000005</v>
      </c>
      <c r="AQ203" s="4">
        <v>0.8921</v>
      </c>
      <c r="AR203" s="4">
        <v>0.2445</v>
      </c>
      <c r="AS203" s="4">
        <v>0.84609999999999996</v>
      </c>
      <c r="AT203" s="4">
        <v>1.7000000000000001E-2</v>
      </c>
      <c r="AU203" s="14">
        <v>0.80969999999999998</v>
      </c>
      <c r="AV203" s="14">
        <v>1.1093999999999999</v>
      </c>
      <c r="AW203" s="14">
        <v>0.1739</v>
      </c>
      <c r="AX203" s="14">
        <v>0.59599999999999997</v>
      </c>
      <c r="AY203" s="14">
        <v>9.1999999999999998E-3</v>
      </c>
      <c r="AZ203" s="4">
        <v>0.6744</v>
      </c>
      <c r="BA203" s="4">
        <v>0.78039999999999998</v>
      </c>
      <c r="BB203" s="4">
        <v>0.31609999999999999</v>
      </c>
      <c r="BC203" s="4">
        <v>0.94069999999999998</v>
      </c>
      <c r="BD203" s="4">
        <v>4.6699999999999998E-2</v>
      </c>
      <c r="BE203" s="5">
        <v>0.68130000000000002</v>
      </c>
      <c r="BF203" s="5">
        <v>0.79569999999999996</v>
      </c>
      <c r="BG203" s="5">
        <v>0.30630000000000002</v>
      </c>
      <c r="BH203" s="5">
        <v>0.92749999999999999</v>
      </c>
      <c r="BI203" s="5">
        <v>3.0099999999999998E-2</v>
      </c>
      <c r="BJ203" s="4">
        <v>0.69550000000000001</v>
      </c>
      <c r="BK203" s="4">
        <v>0.82809999999999995</v>
      </c>
      <c r="BL203" s="4">
        <v>0.2833</v>
      </c>
      <c r="BM203" s="4">
        <v>0.9022</v>
      </c>
      <c r="BN203" s="4">
        <v>2.2700000000000001E-2</v>
      </c>
      <c r="BO203" s="5">
        <v>0.72409999999999997</v>
      </c>
      <c r="BP203" s="5">
        <v>0.89480000000000004</v>
      </c>
      <c r="BQ203" s="5">
        <v>0.24729999999999999</v>
      </c>
      <c r="BR203" s="5">
        <v>0.84599999999999997</v>
      </c>
      <c r="BS203" s="5">
        <v>1.7100000000000001E-2</v>
      </c>
      <c r="BT203" s="4">
        <v>0.80859999999999999</v>
      </c>
      <c r="BU203" s="4">
        <v>1.1064000000000001</v>
      </c>
      <c r="BV203" s="4">
        <v>0.18110000000000001</v>
      </c>
      <c r="BW203" s="4">
        <v>0.5948</v>
      </c>
      <c r="BX203" s="4">
        <v>6.3E-3</v>
      </c>
      <c r="BY203" s="5">
        <v>0.67090000000000005</v>
      </c>
      <c r="BZ203" s="5">
        <v>0.77310000000000001</v>
      </c>
      <c r="CA203" s="5">
        <v>0.33479999999999999</v>
      </c>
      <c r="CB203" s="5">
        <v>0.94140000000000001</v>
      </c>
      <c r="CC203" s="5">
        <v>3.56E-2</v>
      </c>
      <c r="CD203" s="4">
        <v>0.68189999999999995</v>
      </c>
      <c r="CE203" s="4">
        <v>0.79690000000000005</v>
      </c>
      <c r="CF203" s="4">
        <v>0.30759999999999998</v>
      </c>
      <c r="CG203" s="4">
        <v>0.92679999999999996</v>
      </c>
      <c r="CH203" s="4">
        <v>2.8000000000000001E-2</v>
      </c>
      <c r="CI203" s="5">
        <v>0.6956</v>
      </c>
      <c r="CJ203" s="5">
        <v>0.82830000000000004</v>
      </c>
      <c r="CK203" s="5">
        <v>0.28299999999999997</v>
      </c>
      <c r="CL203" s="5">
        <v>0.90239999999999998</v>
      </c>
      <c r="CM203" s="5">
        <v>2.0799999999999999E-2</v>
      </c>
      <c r="CN203" s="4">
        <v>0.7248</v>
      </c>
      <c r="CO203" s="4">
        <v>0.89600000000000002</v>
      </c>
      <c r="CP203" s="4">
        <v>0.2465</v>
      </c>
      <c r="CQ203" s="4">
        <v>0.84650000000000003</v>
      </c>
      <c r="CR203" s="4">
        <v>1.2E-2</v>
      </c>
      <c r="CS203" s="5">
        <v>0.80830000000000002</v>
      </c>
      <c r="CT203" s="5">
        <v>1.1046</v>
      </c>
      <c r="CU203" s="5">
        <v>0.17549999999999999</v>
      </c>
      <c r="CV203" s="5">
        <v>0.59370000000000001</v>
      </c>
      <c r="CW203" s="5">
        <v>4.3E-3</v>
      </c>
      <c r="CX203" s="4">
        <v>0.67410000000000003</v>
      </c>
      <c r="CY203" s="4">
        <v>0.7792</v>
      </c>
      <c r="CZ203" s="4">
        <v>0.32500000000000001</v>
      </c>
      <c r="DA203" s="4">
        <v>0.94020000000000004</v>
      </c>
      <c r="DB203" s="4">
        <v>3.7199999999999997E-2</v>
      </c>
      <c r="DC203" s="5"/>
      <c r="DD203" s="5"/>
      <c r="DE203" s="5"/>
      <c r="DF203" s="5"/>
      <c r="DG203" s="5"/>
      <c r="DH203" s="4">
        <v>0.69520000000000004</v>
      </c>
      <c r="DI203" s="4">
        <v>0.82709999999999995</v>
      </c>
      <c r="DJ203" s="4">
        <v>0.28620000000000001</v>
      </c>
      <c r="DK203" s="4">
        <v>0.90169999999999995</v>
      </c>
      <c r="DL203" s="4">
        <v>1.95E-2</v>
      </c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0.71362272727272724</v>
      </c>
      <c r="EW203" s="4">
        <f t="shared" si="37"/>
        <v>0.87290454545454566</v>
      </c>
      <c r="EX203" s="4">
        <f t="shared" si="38"/>
        <v>0.27065454545454554</v>
      </c>
      <c r="EY203" s="4">
        <f t="shared" si="39"/>
        <v>0.84948636363636354</v>
      </c>
      <c r="EZ203" s="4">
        <f t="shared" si="40"/>
        <v>2.544090909090909E-2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k=20, r=0.1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r=0.1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k=20, r=0.1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k=20, r=0.1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k=20, r=0.9</v>
      </c>
    </row>
    <row r="204" spans="1:161" x14ac:dyDescent="0.2">
      <c r="A204" s="1" t="s">
        <v>177</v>
      </c>
      <c r="B204" s="4">
        <v>0.68110000000000004</v>
      </c>
      <c r="C204" s="4">
        <v>0.79320000000000002</v>
      </c>
      <c r="D204" s="4">
        <v>0.2908</v>
      </c>
      <c r="E204" s="4">
        <v>0.93930000000000002</v>
      </c>
      <c r="F204" s="4">
        <v>9.1399999999999995E-2</v>
      </c>
      <c r="G204" s="5">
        <v>0.69269999999999998</v>
      </c>
      <c r="H204" s="5">
        <v>0.82079999999999997</v>
      </c>
      <c r="I204" s="5">
        <v>0.28710000000000002</v>
      </c>
      <c r="J204" s="5">
        <v>0.92479999999999996</v>
      </c>
      <c r="K204" s="5">
        <v>5.8799999999999998E-2</v>
      </c>
      <c r="L204" s="4">
        <v>0.70760000000000001</v>
      </c>
      <c r="M204" s="4">
        <v>0.85580000000000001</v>
      </c>
      <c r="N204" s="4">
        <v>0.26429999999999998</v>
      </c>
      <c r="O204" s="4">
        <v>0.89959999999999996</v>
      </c>
      <c r="P204" s="4">
        <v>3.85E-2</v>
      </c>
      <c r="Q204" s="5">
        <v>0.74099999999999999</v>
      </c>
      <c r="R204" s="5">
        <v>0.93359999999999999</v>
      </c>
      <c r="S204" s="5">
        <v>0.21659999999999999</v>
      </c>
      <c r="T204" s="5">
        <v>0.84819999999999995</v>
      </c>
      <c r="U204" s="5">
        <v>3.5999999999999997E-2</v>
      </c>
      <c r="V204" s="4">
        <v>0.82899999999999996</v>
      </c>
      <c r="W204" s="4">
        <v>1.1619999999999999</v>
      </c>
      <c r="X204" s="4">
        <v>0.14729999999999999</v>
      </c>
      <c r="Y204" s="4">
        <v>0.6371</v>
      </c>
      <c r="Z204" s="4">
        <v>8.6E-3</v>
      </c>
      <c r="AA204" s="14">
        <v>0.68030000000000002</v>
      </c>
      <c r="AB204" s="14">
        <v>0.79430000000000001</v>
      </c>
      <c r="AC204" s="14">
        <v>0.31530000000000002</v>
      </c>
      <c r="AD204" s="14">
        <v>0.93920000000000003</v>
      </c>
      <c r="AE204" s="14">
        <v>9.2600000000000002E-2</v>
      </c>
      <c r="AF204" s="4">
        <v>0.69169999999999998</v>
      </c>
      <c r="AG204" s="4">
        <v>0.82010000000000005</v>
      </c>
      <c r="AH204" s="4">
        <v>0.2918</v>
      </c>
      <c r="AI204" s="4">
        <v>0.9244</v>
      </c>
      <c r="AJ204" s="4">
        <v>6.1499999999999999E-2</v>
      </c>
      <c r="AK204" s="14">
        <v>0.70740000000000003</v>
      </c>
      <c r="AL204" s="14">
        <v>0.85609999999999997</v>
      </c>
      <c r="AM204" s="14">
        <v>0.26200000000000001</v>
      </c>
      <c r="AN204" s="14">
        <v>0.89980000000000004</v>
      </c>
      <c r="AO204" s="14">
        <v>4.2099999999999999E-2</v>
      </c>
      <c r="AP204" s="4">
        <v>0.74019999999999997</v>
      </c>
      <c r="AQ204" s="4">
        <v>0.9335</v>
      </c>
      <c r="AR204" s="4">
        <v>0.22170000000000001</v>
      </c>
      <c r="AS204" s="4">
        <v>0.8468</v>
      </c>
      <c r="AT204" s="4">
        <v>2.6800000000000001E-2</v>
      </c>
      <c r="AU204" s="14">
        <v>0.82950000000000002</v>
      </c>
      <c r="AV204" s="14">
        <v>1.1635</v>
      </c>
      <c r="AW204" s="14">
        <v>0.14779999999999999</v>
      </c>
      <c r="AX204" s="14">
        <v>0.63480000000000003</v>
      </c>
      <c r="AY204" s="14">
        <v>8.0999999999999996E-3</v>
      </c>
      <c r="AZ204" s="4">
        <v>0.68269999999999997</v>
      </c>
      <c r="BA204" s="4">
        <v>0.80049999999999999</v>
      </c>
      <c r="BB204" s="4">
        <v>0.2999</v>
      </c>
      <c r="BC204" s="4">
        <v>0.93859999999999999</v>
      </c>
      <c r="BD204" s="4">
        <v>8.1900000000000001E-2</v>
      </c>
      <c r="BE204" s="5">
        <v>0.69089999999999996</v>
      </c>
      <c r="BF204" s="5">
        <v>0.81879999999999997</v>
      </c>
      <c r="BG204" s="5">
        <v>0.28860000000000002</v>
      </c>
      <c r="BH204" s="5">
        <v>0.92520000000000002</v>
      </c>
      <c r="BI204" s="5">
        <v>5.8400000000000001E-2</v>
      </c>
      <c r="BJ204" s="4">
        <v>0.70789999999999997</v>
      </c>
      <c r="BK204" s="4">
        <v>0.85760000000000003</v>
      </c>
      <c r="BL204" s="4">
        <v>0.26200000000000001</v>
      </c>
      <c r="BM204" s="4">
        <v>0.90039999999999998</v>
      </c>
      <c r="BN204" s="4">
        <v>3.95E-2</v>
      </c>
      <c r="BO204" s="5">
        <v>0.74129999999999996</v>
      </c>
      <c r="BP204" s="5">
        <v>0.93769999999999998</v>
      </c>
      <c r="BQ204" s="5">
        <v>0.22320000000000001</v>
      </c>
      <c r="BR204" s="5">
        <v>0.84660000000000002</v>
      </c>
      <c r="BS204" s="5">
        <v>2.29E-2</v>
      </c>
      <c r="BT204" s="4">
        <v>0.82899999999999996</v>
      </c>
      <c r="BU204" s="4">
        <v>1.1629</v>
      </c>
      <c r="BV204" s="4">
        <v>0.15210000000000001</v>
      </c>
      <c r="BW204" s="4">
        <v>0.6341</v>
      </c>
      <c r="BX204" s="4">
        <v>6.1999999999999998E-3</v>
      </c>
      <c r="BY204" s="5">
        <v>0.67930000000000001</v>
      </c>
      <c r="BZ204" s="5">
        <v>0.79210000000000003</v>
      </c>
      <c r="CA204" s="5">
        <v>0.31659999999999999</v>
      </c>
      <c r="CB204" s="5">
        <v>0.93899999999999995</v>
      </c>
      <c r="CC204" s="5">
        <v>6.9000000000000006E-2</v>
      </c>
      <c r="CD204" s="4">
        <v>0.69140000000000001</v>
      </c>
      <c r="CE204" s="4">
        <v>0.8196</v>
      </c>
      <c r="CF204" s="4">
        <v>0.29120000000000001</v>
      </c>
      <c r="CG204" s="4">
        <v>0.92469999999999997</v>
      </c>
      <c r="CH204" s="4">
        <v>5.3800000000000001E-2</v>
      </c>
      <c r="CI204" s="5">
        <v>0.70830000000000004</v>
      </c>
      <c r="CJ204" s="5">
        <v>0.85880000000000001</v>
      </c>
      <c r="CK204" s="5">
        <v>0.25919999999999999</v>
      </c>
      <c r="CL204" s="5">
        <v>0.90059999999999996</v>
      </c>
      <c r="CM204" s="5">
        <v>3.5700000000000003E-2</v>
      </c>
      <c r="CN204" s="4">
        <v>0.74180000000000001</v>
      </c>
      <c r="CO204" s="4">
        <v>0.93830000000000002</v>
      </c>
      <c r="CP204" s="4">
        <v>0.22309999999999999</v>
      </c>
      <c r="CQ204" s="4">
        <v>0.84709999999999996</v>
      </c>
      <c r="CR204" s="4">
        <v>1.8200000000000001E-2</v>
      </c>
      <c r="CS204" s="5">
        <v>0.8286</v>
      </c>
      <c r="CT204" s="5">
        <v>1.1613</v>
      </c>
      <c r="CU204" s="5">
        <v>0.1497</v>
      </c>
      <c r="CV204" s="5">
        <v>0.63329999999999997</v>
      </c>
      <c r="CW204" s="5">
        <v>4.0000000000000001E-3</v>
      </c>
      <c r="CX204" s="4">
        <v>0.68240000000000001</v>
      </c>
      <c r="CY204" s="4">
        <v>0.7984</v>
      </c>
      <c r="CZ204" s="4">
        <v>0.30930000000000002</v>
      </c>
      <c r="DA204" s="4">
        <v>0.93799999999999994</v>
      </c>
      <c r="DB204" s="4">
        <v>6.8900000000000003E-2</v>
      </c>
      <c r="DC204" s="5"/>
      <c r="DD204" s="5"/>
      <c r="DE204" s="5"/>
      <c r="DF204" s="5"/>
      <c r="DG204" s="5"/>
      <c r="DH204" s="4">
        <v>0.70760000000000001</v>
      </c>
      <c r="DI204" s="4">
        <v>0.85699999999999998</v>
      </c>
      <c r="DJ204" s="4">
        <v>0.26419999999999999</v>
      </c>
      <c r="DK204" s="4">
        <v>0.89970000000000006</v>
      </c>
      <c r="DL204" s="4">
        <v>3.4299999999999997E-2</v>
      </c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0.72689545454545446</v>
      </c>
      <c r="EW204" s="4">
        <f t="shared" si="37"/>
        <v>0.90617727272727278</v>
      </c>
      <c r="EX204" s="4">
        <f t="shared" si="38"/>
        <v>0.24926363636363635</v>
      </c>
      <c r="EY204" s="4">
        <f t="shared" si="39"/>
        <v>0.8555136363636362</v>
      </c>
      <c r="EZ204" s="4">
        <f t="shared" si="40"/>
        <v>4.35090909090909E-2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k=20, r=0.1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k=20, r=0.1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k=20, r=0.1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r=0.1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k=20, r=0.9</v>
      </c>
    </row>
    <row r="205" spans="1:161" x14ac:dyDescent="0.2">
      <c r="A205" s="1" t="s">
        <v>178</v>
      </c>
      <c r="B205" s="4">
        <v>0.67949999999999999</v>
      </c>
      <c r="C205" s="4">
        <v>0.78979999999999995</v>
      </c>
      <c r="D205" s="4">
        <v>0.29630000000000001</v>
      </c>
      <c r="E205" s="4">
        <v>0.93930000000000002</v>
      </c>
      <c r="F205" s="4">
        <v>0.1118</v>
      </c>
      <c r="G205" s="5">
        <v>0.69099999999999995</v>
      </c>
      <c r="H205" s="5">
        <v>0.81799999999999995</v>
      </c>
      <c r="I205" s="5">
        <v>0.2883</v>
      </c>
      <c r="J205" s="5">
        <v>0.92520000000000002</v>
      </c>
      <c r="K205" s="5">
        <v>7.6399999999999996E-2</v>
      </c>
      <c r="L205" s="4">
        <v>0.70599999999999996</v>
      </c>
      <c r="M205" s="4">
        <v>0.85329999999999995</v>
      </c>
      <c r="N205" s="4">
        <v>0.26540000000000002</v>
      </c>
      <c r="O205" s="4">
        <v>0.9002</v>
      </c>
      <c r="P205" s="4">
        <v>4.99E-2</v>
      </c>
      <c r="Q205" s="5">
        <v>0.73919999999999997</v>
      </c>
      <c r="R205" s="5">
        <v>0.93059999999999998</v>
      </c>
      <c r="S205" s="5">
        <v>0.2167</v>
      </c>
      <c r="T205" s="5">
        <v>0.84899999999999998</v>
      </c>
      <c r="U205" s="5">
        <v>4.4499999999999998E-2</v>
      </c>
      <c r="V205" s="4">
        <v>0.8276</v>
      </c>
      <c r="W205" s="4">
        <v>1.159</v>
      </c>
      <c r="X205" s="4">
        <v>0.14680000000000001</v>
      </c>
      <c r="Y205" s="4">
        <v>0.6381</v>
      </c>
      <c r="Z205" s="4">
        <v>1.04E-2</v>
      </c>
      <c r="AA205" s="14">
        <v>0.67889999999999995</v>
      </c>
      <c r="AB205" s="14">
        <v>0.79190000000000005</v>
      </c>
      <c r="AC205" s="14">
        <v>0.31390000000000001</v>
      </c>
      <c r="AD205" s="14">
        <v>0.93930000000000002</v>
      </c>
      <c r="AE205" s="14">
        <v>0.1091</v>
      </c>
      <c r="AF205" s="4">
        <v>0.69010000000000005</v>
      </c>
      <c r="AG205" s="4">
        <v>0.81769999999999998</v>
      </c>
      <c r="AH205" s="4">
        <v>0.29320000000000002</v>
      </c>
      <c r="AI205" s="4">
        <v>0.92490000000000006</v>
      </c>
      <c r="AJ205" s="4">
        <v>8.1000000000000003E-2</v>
      </c>
      <c r="AK205" s="14">
        <v>0.70589999999999997</v>
      </c>
      <c r="AL205" s="14">
        <v>0.85370000000000001</v>
      </c>
      <c r="AM205" s="14">
        <v>0.2626</v>
      </c>
      <c r="AN205" s="14">
        <v>0.90059999999999996</v>
      </c>
      <c r="AO205" s="14">
        <v>5.5399999999999998E-2</v>
      </c>
      <c r="AP205" s="4">
        <v>0.73819999999999997</v>
      </c>
      <c r="AQ205" s="4">
        <v>0.93020000000000003</v>
      </c>
      <c r="AR205" s="4">
        <v>0.2215</v>
      </c>
      <c r="AS205" s="4">
        <v>0.84770000000000001</v>
      </c>
      <c r="AT205" s="4">
        <v>3.0700000000000002E-2</v>
      </c>
      <c r="AU205" s="14">
        <v>0.82820000000000005</v>
      </c>
      <c r="AV205" s="14">
        <v>1.1609</v>
      </c>
      <c r="AW205" s="14">
        <v>0.14779999999999999</v>
      </c>
      <c r="AX205" s="14">
        <v>0.63539999999999996</v>
      </c>
      <c r="AY205" s="14">
        <v>1.1299999999999999E-2</v>
      </c>
      <c r="AZ205" s="4">
        <v>0.68079999999999996</v>
      </c>
      <c r="BA205" s="4">
        <v>0.79730000000000001</v>
      </c>
      <c r="BB205" s="4">
        <v>0.30070000000000002</v>
      </c>
      <c r="BC205" s="4">
        <v>0.93879999999999997</v>
      </c>
      <c r="BD205" s="4">
        <v>0.10299999999999999</v>
      </c>
      <c r="BE205" s="5">
        <v>0.68969999999999998</v>
      </c>
      <c r="BF205" s="5">
        <v>0.81689999999999996</v>
      </c>
      <c r="BG205" s="5">
        <v>0.28899999999999998</v>
      </c>
      <c r="BH205" s="5">
        <v>0.92579999999999996</v>
      </c>
      <c r="BI205" s="5">
        <v>7.1999999999999995E-2</v>
      </c>
      <c r="BJ205" s="4">
        <v>0.70630000000000004</v>
      </c>
      <c r="BK205" s="4">
        <v>0.85470000000000002</v>
      </c>
      <c r="BL205" s="4">
        <v>0.26300000000000001</v>
      </c>
      <c r="BM205" s="4">
        <v>0.90100000000000002</v>
      </c>
      <c r="BN205" s="4">
        <v>4.9500000000000002E-2</v>
      </c>
      <c r="BO205" s="5">
        <v>0.73960000000000004</v>
      </c>
      <c r="BP205" s="5">
        <v>0.93479999999999996</v>
      </c>
      <c r="BQ205" s="5">
        <v>0.2235</v>
      </c>
      <c r="BR205" s="5">
        <v>0.84750000000000003</v>
      </c>
      <c r="BS205" s="5">
        <v>2.7300000000000001E-2</v>
      </c>
      <c r="BT205" s="4">
        <v>0.82740000000000002</v>
      </c>
      <c r="BU205" s="4">
        <v>1.1594</v>
      </c>
      <c r="BV205" s="4">
        <v>0.15229999999999999</v>
      </c>
      <c r="BW205" s="4">
        <v>0.63480000000000003</v>
      </c>
      <c r="BX205" s="4">
        <v>6.4999999999999997E-3</v>
      </c>
      <c r="BY205" s="5">
        <v>0.67789999999999995</v>
      </c>
      <c r="BZ205" s="5">
        <v>0.79</v>
      </c>
      <c r="CA205" s="5">
        <v>0.3165</v>
      </c>
      <c r="CB205" s="5">
        <v>0.93940000000000001</v>
      </c>
      <c r="CC205" s="5">
        <v>8.7099999999999997E-2</v>
      </c>
      <c r="CD205" s="4">
        <v>0.69</v>
      </c>
      <c r="CE205" s="4">
        <v>0.81740000000000002</v>
      </c>
      <c r="CF205" s="4">
        <v>0.29139999999999999</v>
      </c>
      <c r="CG205" s="4">
        <v>0.92520000000000002</v>
      </c>
      <c r="CH205" s="4">
        <v>6.7799999999999999E-2</v>
      </c>
      <c r="CI205" s="5">
        <v>0.70679999999999998</v>
      </c>
      <c r="CJ205" s="5">
        <v>0.85640000000000005</v>
      </c>
      <c r="CK205" s="5">
        <v>0.25979999999999998</v>
      </c>
      <c r="CL205" s="5">
        <v>0.90129999999999999</v>
      </c>
      <c r="CM205" s="5">
        <v>4.4200000000000003E-2</v>
      </c>
      <c r="CN205" s="4">
        <v>0.7399</v>
      </c>
      <c r="CO205" s="4">
        <v>0.93500000000000005</v>
      </c>
      <c r="CP205" s="4">
        <v>0.22339999999999999</v>
      </c>
      <c r="CQ205" s="4">
        <v>0.84809999999999997</v>
      </c>
      <c r="CR205" s="4">
        <v>2.1899999999999999E-2</v>
      </c>
      <c r="CS205" s="5">
        <v>0.82720000000000005</v>
      </c>
      <c r="CT205" s="5">
        <v>1.1580999999999999</v>
      </c>
      <c r="CU205" s="5">
        <v>0.14979999999999999</v>
      </c>
      <c r="CV205" s="5">
        <v>0.63400000000000001</v>
      </c>
      <c r="CW205" s="5">
        <v>4.4000000000000003E-3</v>
      </c>
      <c r="CX205" s="4">
        <v>0.68100000000000005</v>
      </c>
      <c r="CY205" s="4">
        <v>0.79630000000000001</v>
      </c>
      <c r="CZ205" s="4">
        <v>0.30880000000000002</v>
      </c>
      <c r="DA205" s="4">
        <v>0.93840000000000001</v>
      </c>
      <c r="DB205" s="4">
        <v>8.7999999999999995E-2</v>
      </c>
      <c r="DC205" s="5"/>
      <c r="DD205" s="5"/>
      <c r="DE205" s="5"/>
      <c r="DF205" s="5"/>
      <c r="DG205" s="5"/>
      <c r="DH205" s="4">
        <v>0.70599999999999996</v>
      </c>
      <c r="DI205" s="4">
        <v>0.85450000000000004</v>
      </c>
      <c r="DJ205" s="4">
        <v>0.26490000000000002</v>
      </c>
      <c r="DK205" s="4">
        <v>0.90039999999999998</v>
      </c>
      <c r="DL205" s="4">
        <v>4.2299999999999997E-2</v>
      </c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0.7253272727272726</v>
      </c>
      <c r="EW205" s="4">
        <f t="shared" si="37"/>
        <v>0.90344999999999986</v>
      </c>
      <c r="EX205" s="4">
        <f t="shared" si="38"/>
        <v>0.24979999999999999</v>
      </c>
      <c r="EY205" s="4">
        <f t="shared" si="39"/>
        <v>0.85610909090909104</v>
      </c>
      <c r="EZ205" s="4">
        <f t="shared" si="40"/>
        <v>5.4295454545454529E-2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k=20, r=0.1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r=0.1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k=20, r=0.1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k=20, r=0.1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k=20, r=0.9</v>
      </c>
    </row>
    <row r="206" spans="1:161" x14ac:dyDescent="0.2">
      <c r="A206" s="1" t="s">
        <v>179</v>
      </c>
      <c r="B206" s="4">
        <v>0.6724</v>
      </c>
      <c r="C206" s="4">
        <v>0.77859999999999996</v>
      </c>
      <c r="D206" s="4">
        <v>0.33090000000000003</v>
      </c>
      <c r="E206" s="4">
        <v>0.95569999999999999</v>
      </c>
      <c r="F206" s="4">
        <v>0.1007</v>
      </c>
      <c r="G206" s="5">
        <v>0.68120000000000003</v>
      </c>
      <c r="H206" s="5">
        <v>0.80069999999999997</v>
      </c>
      <c r="I206" s="5">
        <v>0.33460000000000001</v>
      </c>
      <c r="J206" s="5">
        <v>0.94479999999999997</v>
      </c>
      <c r="K206" s="5">
        <v>6.0199999999999997E-2</v>
      </c>
      <c r="L206" s="4">
        <v>0.69140000000000001</v>
      </c>
      <c r="M206" s="4">
        <v>0.8236</v>
      </c>
      <c r="N206" s="4">
        <v>0.32279999999999998</v>
      </c>
      <c r="O206" s="4">
        <v>0.92510000000000003</v>
      </c>
      <c r="P206" s="4">
        <v>3.8199999999999998E-2</v>
      </c>
      <c r="Q206" s="5">
        <v>0.71699999999999997</v>
      </c>
      <c r="R206" s="5">
        <v>0.88080000000000003</v>
      </c>
      <c r="S206" s="5">
        <v>0.2752</v>
      </c>
      <c r="T206" s="5">
        <v>0.8841</v>
      </c>
      <c r="U206" s="5">
        <v>3.4299999999999997E-2</v>
      </c>
      <c r="V206" s="4">
        <v>0.79779999999999995</v>
      </c>
      <c r="W206" s="4">
        <v>1.0818000000000001</v>
      </c>
      <c r="X206" s="4">
        <v>0.1694</v>
      </c>
      <c r="Y206" s="4">
        <v>0.68240000000000001</v>
      </c>
      <c r="Z206" s="4">
        <v>9.4999999999999998E-3</v>
      </c>
      <c r="AA206" s="14">
        <v>0.67190000000000005</v>
      </c>
      <c r="AB206" s="14">
        <v>0.78249999999999997</v>
      </c>
      <c r="AC206" s="14">
        <v>0.35289999999999999</v>
      </c>
      <c r="AD206" s="14">
        <v>0.95509999999999995</v>
      </c>
      <c r="AE206" s="14">
        <v>7.6600000000000001E-2</v>
      </c>
      <c r="AF206" s="4">
        <v>0.68059999999999998</v>
      </c>
      <c r="AG206" s="4">
        <v>0.79869999999999997</v>
      </c>
      <c r="AH206" s="4">
        <v>0.34350000000000003</v>
      </c>
      <c r="AI206" s="4">
        <v>0.94389999999999996</v>
      </c>
      <c r="AJ206" s="4">
        <v>5.0700000000000002E-2</v>
      </c>
      <c r="AK206" s="14">
        <v>0.69259999999999999</v>
      </c>
      <c r="AL206" s="14">
        <v>0.82720000000000005</v>
      </c>
      <c r="AM206" s="14">
        <v>0.31530000000000002</v>
      </c>
      <c r="AN206" s="14">
        <v>0.92549999999999999</v>
      </c>
      <c r="AO206" s="14">
        <v>3.9100000000000003E-2</v>
      </c>
      <c r="AP206" s="4">
        <v>0.71640000000000004</v>
      </c>
      <c r="AQ206" s="4">
        <v>0.88100000000000001</v>
      </c>
      <c r="AR206" s="4">
        <v>0.27579999999999999</v>
      </c>
      <c r="AS206" s="4">
        <v>0.88349999999999995</v>
      </c>
      <c r="AT206" s="4">
        <v>2.4E-2</v>
      </c>
      <c r="AU206" s="14">
        <v>0.79820000000000002</v>
      </c>
      <c r="AV206" s="14">
        <v>1.0845</v>
      </c>
      <c r="AW206" s="14">
        <v>0.17180000000000001</v>
      </c>
      <c r="AX206" s="14">
        <v>0.68049999999999999</v>
      </c>
      <c r="AY206" s="14">
        <v>7.0000000000000001E-3</v>
      </c>
      <c r="AZ206" s="4">
        <v>0.67320000000000002</v>
      </c>
      <c r="BA206" s="4">
        <v>0.78269999999999995</v>
      </c>
      <c r="BB206" s="4">
        <v>0.34250000000000003</v>
      </c>
      <c r="BC206" s="4">
        <v>0.95420000000000005</v>
      </c>
      <c r="BD206" s="4">
        <v>7.6200000000000004E-2</v>
      </c>
      <c r="BE206" s="5">
        <v>0.68020000000000003</v>
      </c>
      <c r="BF206" s="5">
        <v>0.79969999999999997</v>
      </c>
      <c r="BG206" s="5">
        <v>0.33689999999999998</v>
      </c>
      <c r="BH206" s="5">
        <v>0.94479999999999997</v>
      </c>
      <c r="BI206" s="5">
        <v>5.2699999999999997E-2</v>
      </c>
      <c r="BJ206" s="4">
        <v>0.69310000000000005</v>
      </c>
      <c r="BK206" s="4">
        <v>0.82789999999999997</v>
      </c>
      <c r="BL206" s="4">
        <v>0.31590000000000001</v>
      </c>
      <c r="BM206" s="4">
        <v>0.92600000000000005</v>
      </c>
      <c r="BN206" s="4">
        <v>3.6999999999999998E-2</v>
      </c>
      <c r="BO206" s="5">
        <v>0.71760000000000002</v>
      </c>
      <c r="BP206" s="5">
        <v>0.88480000000000003</v>
      </c>
      <c r="BQ206" s="5">
        <v>0.27779999999999999</v>
      </c>
      <c r="BR206" s="5">
        <v>0.88280000000000003</v>
      </c>
      <c r="BS206" s="5">
        <v>2.1299999999999999E-2</v>
      </c>
      <c r="BT206" s="4">
        <v>0.7974</v>
      </c>
      <c r="BU206" s="4">
        <v>1.0829</v>
      </c>
      <c r="BV206" s="4">
        <v>0.17660000000000001</v>
      </c>
      <c r="BW206" s="4">
        <v>0.67949999999999999</v>
      </c>
      <c r="BX206" s="4">
        <v>5.8999999999999999E-3</v>
      </c>
      <c r="BY206" s="5">
        <v>0.67049999999999998</v>
      </c>
      <c r="BZ206" s="5">
        <v>0.77849999999999997</v>
      </c>
      <c r="CA206" s="5">
        <v>0.35470000000000002</v>
      </c>
      <c r="CB206" s="5">
        <v>0.95489999999999997</v>
      </c>
      <c r="CC206" s="5">
        <v>6.2799999999999995E-2</v>
      </c>
      <c r="CD206" s="4">
        <v>0.68049999999999999</v>
      </c>
      <c r="CE206" s="4">
        <v>0.79949999999999999</v>
      </c>
      <c r="CF206" s="4">
        <v>0.33879999999999999</v>
      </c>
      <c r="CG206" s="4">
        <v>0.94430000000000003</v>
      </c>
      <c r="CH206" s="4">
        <v>4.87E-2</v>
      </c>
      <c r="CI206" s="5">
        <v>0.69269999999999998</v>
      </c>
      <c r="CJ206" s="5">
        <v>0.82769999999999999</v>
      </c>
      <c r="CK206" s="5">
        <v>0.316</v>
      </c>
      <c r="CL206" s="5">
        <v>0.92620000000000002</v>
      </c>
      <c r="CM206" s="5">
        <v>3.3099999999999997E-2</v>
      </c>
      <c r="CN206" s="4">
        <v>0.7177</v>
      </c>
      <c r="CO206" s="4">
        <v>0.88490000000000002</v>
      </c>
      <c r="CP206" s="4">
        <v>0.27850000000000003</v>
      </c>
      <c r="CQ206" s="4">
        <v>0.88380000000000003</v>
      </c>
      <c r="CR206" s="4">
        <v>1.7399999999999999E-2</v>
      </c>
      <c r="CS206" s="5">
        <v>0.79730000000000001</v>
      </c>
      <c r="CT206" s="5">
        <v>1.0819000000000001</v>
      </c>
      <c r="CU206" s="5">
        <v>0.17269999999999999</v>
      </c>
      <c r="CV206" s="5">
        <v>0.68020000000000003</v>
      </c>
      <c r="CW206" s="5">
        <v>3.8E-3</v>
      </c>
      <c r="CX206" s="4">
        <v>0.67320000000000002</v>
      </c>
      <c r="CY206" s="4">
        <v>0.78380000000000005</v>
      </c>
      <c r="CZ206" s="4">
        <v>0.34810000000000002</v>
      </c>
      <c r="DA206" s="4">
        <v>0.95379999999999998</v>
      </c>
      <c r="DB206" s="4">
        <v>6.3399999999999998E-2</v>
      </c>
      <c r="DC206" s="5"/>
      <c r="DD206" s="5"/>
      <c r="DE206" s="5"/>
      <c r="DF206" s="5"/>
      <c r="DG206" s="5"/>
      <c r="DH206" s="4">
        <v>0.69199999999999995</v>
      </c>
      <c r="DI206" s="4">
        <v>0.82599999999999996</v>
      </c>
      <c r="DJ206" s="4">
        <v>0.31879999999999997</v>
      </c>
      <c r="DK206" s="4">
        <v>0.92559999999999998</v>
      </c>
      <c r="DL206" s="4">
        <v>3.15E-2</v>
      </c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0.70931363636363631</v>
      </c>
      <c r="EW206" s="4">
        <f t="shared" si="37"/>
        <v>0.86816818181818189</v>
      </c>
      <c r="EX206" s="4">
        <f t="shared" si="38"/>
        <v>0.29406818181818184</v>
      </c>
      <c r="EY206" s="4">
        <f t="shared" si="39"/>
        <v>0.88348636363636357</v>
      </c>
      <c r="EZ206" s="4">
        <f t="shared" si="40"/>
        <v>4.0640909090909089E-2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k=20, r=0.1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k=20, r=0.1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k=20, r=0.1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r=0.1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k=20, r=0.9</v>
      </c>
    </row>
    <row r="207" spans="1:161" x14ac:dyDescent="0.2">
      <c r="A207" s="1" t="s">
        <v>180</v>
      </c>
      <c r="B207" s="4">
        <v>0.67120000000000002</v>
      </c>
      <c r="C207" s="4">
        <v>0.77690000000000003</v>
      </c>
      <c r="D207" s="4">
        <v>0.3301</v>
      </c>
      <c r="E207" s="4">
        <v>0.95579999999999998</v>
      </c>
      <c r="F207" s="4">
        <v>0.11600000000000001</v>
      </c>
      <c r="G207" s="5">
        <v>0.68030000000000002</v>
      </c>
      <c r="H207" s="5">
        <v>0.8004</v>
      </c>
      <c r="I207" s="5">
        <v>0.33810000000000001</v>
      </c>
      <c r="J207" s="5">
        <v>0.94530000000000003</v>
      </c>
      <c r="K207" s="5">
        <v>7.6200000000000004E-2</v>
      </c>
      <c r="L207" s="4">
        <v>0.69</v>
      </c>
      <c r="M207" s="4">
        <v>0.82230000000000003</v>
      </c>
      <c r="N207" s="4">
        <v>0.32750000000000001</v>
      </c>
      <c r="O207" s="4">
        <v>0.92600000000000005</v>
      </c>
      <c r="P207" s="4">
        <v>4.5400000000000003E-2</v>
      </c>
      <c r="Q207" s="5">
        <v>0.71519999999999995</v>
      </c>
      <c r="R207" s="5">
        <v>0.87860000000000005</v>
      </c>
      <c r="S207" s="5">
        <v>0.27700000000000002</v>
      </c>
      <c r="T207" s="5">
        <v>0.88560000000000005</v>
      </c>
      <c r="U207" s="5">
        <v>4.9299999999999997E-2</v>
      </c>
      <c r="V207" s="4">
        <v>0.79590000000000005</v>
      </c>
      <c r="W207" s="4">
        <v>1.0786</v>
      </c>
      <c r="X207" s="4">
        <v>0.16950000000000001</v>
      </c>
      <c r="Y207" s="4">
        <v>0.68369999999999997</v>
      </c>
      <c r="Z207" s="4">
        <v>8.9999999999999993E-3</v>
      </c>
      <c r="AA207" s="14">
        <v>0.67110000000000003</v>
      </c>
      <c r="AB207" s="14">
        <v>0.78210000000000002</v>
      </c>
      <c r="AC207" s="14">
        <v>0.35809999999999997</v>
      </c>
      <c r="AD207" s="14">
        <v>0.95540000000000003</v>
      </c>
      <c r="AE207" s="14">
        <v>0.10050000000000001</v>
      </c>
      <c r="AF207" s="4">
        <v>0.67949999999999999</v>
      </c>
      <c r="AG207" s="4">
        <v>0.79759999999999998</v>
      </c>
      <c r="AH207" s="4">
        <v>0.34589999999999999</v>
      </c>
      <c r="AI207" s="4">
        <v>0.94440000000000002</v>
      </c>
      <c r="AJ207" s="4">
        <v>6.3899999999999998E-2</v>
      </c>
      <c r="AK207" s="14">
        <v>0.69110000000000005</v>
      </c>
      <c r="AL207" s="14">
        <v>0.82579999999999998</v>
      </c>
      <c r="AM207" s="14">
        <v>0.31979999999999997</v>
      </c>
      <c r="AN207" s="14">
        <v>0.92630000000000001</v>
      </c>
      <c r="AO207" s="14">
        <v>4.87E-2</v>
      </c>
      <c r="AP207" s="4">
        <v>0.7147</v>
      </c>
      <c r="AQ207" s="4">
        <v>0.879</v>
      </c>
      <c r="AR207" s="4">
        <v>0.2787</v>
      </c>
      <c r="AS207" s="4">
        <v>0.8851</v>
      </c>
      <c r="AT207" s="4">
        <v>2.93E-2</v>
      </c>
      <c r="AU207" s="14">
        <v>0.79620000000000002</v>
      </c>
      <c r="AV207" s="14">
        <v>1.0806</v>
      </c>
      <c r="AW207" s="14">
        <v>0.17199999999999999</v>
      </c>
      <c r="AX207" s="14">
        <v>0.68210000000000004</v>
      </c>
      <c r="AY207" s="14">
        <v>8.0000000000000002E-3</v>
      </c>
      <c r="AZ207" s="4">
        <v>0.67230000000000001</v>
      </c>
      <c r="BA207" s="4">
        <v>0.78239999999999998</v>
      </c>
      <c r="BB207" s="4">
        <v>0.34300000000000003</v>
      </c>
      <c r="BC207" s="4">
        <v>0.9546</v>
      </c>
      <c r="BD207" s="4">
        <v>9.0499999999999997E-2</v>
      </c>
      <c r="BE207" s="5">
        <v>0.67920000000000003</v>
      </c>
      <c r="BF207" s="5">
        <v>0.79910000000000003</v>
      </c>
      <c r="BG207" s="5">
        <v>0.33979999999999999</v>
      </c>
      <c r="BH207" s="5">
        <v>0.94550000000000001</v>
      </c>
      <c r="BI207" s="5">
        <v>6.9000000000000006E-2</v>
      </c>
      <c r="BJ207" s="4">
        <v>0.69169999999999998</v>
      </c>
      <c r="BK207" s="4">
        <v>0.82650000000000001</v>
      </c>
      <c r="BL207" s="4">
        <v>0.31919999999999998</v>
      </c>
      <c r="BM207" s="4">
        <v>0.92679999999999996</v>
      </c>
      <c r="BN207" s="4">
        <v>4.6600000000000003E-2</v>
      </c>
      <c r="BO207" s="5">
        <v>0.71599999999999997</v>
      </c>
      <c r="BP207" s="5">
        <v>0.88319999999999999</v>
      </c>
      <c r="BQ207" s="5">
        <v>0.27939999999999998</v>
      </c>
      <c r="BR207" s="5">
        <v>0.88439999999999996</v>
      </c>
      <c r="BS207" s="5">
        <v>2.6100000000000002E-2</v>
      </c>
      <c r="BT207" s="4">
        <v>0.79520000000000002</v>
      </c>
      <c r="BU207" s="4">
        <v>1.0787</v>
      </c>
      <c r="BV207" s="4">
        <v>0.17710000000000001</v>
      </c>
      <c r="BW207" s="4">
        <v>0.68120000000000003</v>
      </c>
      <c r="BX207" s="4">
        <v>6.3E-3</v>
      </c>
      <c r="BY207" s="5">
        <v>0.66979999999999995</v>
      </c>
      <c r="BZ207" s="5">
        <v>0.77849999999999997</v>
      </c>
      <c r="CA207" s="5">
        <v>0.35470000000000002</v>
      </c>
      <c r="CB207" s="5">
        <v>0.95499999999999996</v>
      </c>
      <c r="CC207" s="5">
        <v>8.0699999999999994E-2</v>
      </c>
      <c r="CD207" s="4">
        <v>0.67930000000000001</v>
      </c>
      <c r="CE207" s="4">
        <v>0.79830000000000001</v>
      </c>
      <c r="CF207" s="4">
        <v>0.3427</v>
      </c>
      <c r="CG207" s="4">
        <v>0.94479999999999997</v>
      </c>
      <c r="CH207" s="4">
        <v>6.2899999999999998E-2</v>
      </c>
      <c r="CI207" s="5">
        <v>0.6915</v>
      </c>
      <c r="CJ207" s="5">
        <v>0.82640000000000002</v>
      </c>
      <c r="CK207" s="5">
        <v>0.31850000000000001</v>
      </c>
      <c r="CL207" s="5">
        <v>0.92710000000000004</v>
      </c>
      <c r="CM207" s="5">
        <v>4.1500000000000002E-2</v>
      </c>
      <c r="CN207" s="4">
        <v>0.71630000000000005</v>
      </c>
      <c r="CO207" s="4">
        <v>0.88339999999999996</v>
      </c>
      <c r="CP207" s="4">
        <v>0.28060000000000002</v>
      </c>
      <c r="CQ207" s="4">
        <v>0.88539999999999996</v>
      </c>
      <c r="CR207" s="4">
        <v>2.1000000000000001E-2</v>
      </c>
      <c r="CS207" s="5">
        <v>0.79510000000000003</v>
      </c>
      <c r="CT207" s="5">
        <v>1.0780000000000001</v>
      </c>
      <c r="CU207" s="5">
        <v>0.1734</v>
      </c>
      <c r="CV207" s="5">
        <v>0.68200000000000005</v>
      </c>
      <c r="CW207" s="5">
        <v>4.4000000000000003E-3</v>
      </c>
      <c r="CX207" s="4">
        <v>0.67249999999999999</v>
      </c>
      <c r="CY207" s="4">
        <v>0.78380000000000005</v>
      </c>
      <c r="CZ207" s="4">
        <v>0.35220000000000001</v>
      </c>
      <c r="DA207" s="4">
        <v>0.95420000000000005</v>
      </c>
      <c r="DB207" s="4">
        <v>8.2299999999999998E-2</v>
      </c>
      <c r="DC207" s="5"/>
      <c r="DD207" s="5"/>
      <c r="DE207" s="5"/>
      <c r="DF207" s="5"/>
      <c r="DG207" s="5"/>
      <c r="DH207" s="4">
        <v>0.69069999999999998</v>
      </c>
      <c r="DI207" s="4">
        <v>0.82479999999999998</v>
      </c>
      <c r="DJ207" s="4">
        <v>0.32179999999999997</v>
      </c>
      <c r="DK207" s="4">
        <v>0.92630000000000001</v>
      </c>
      <c r="DL207" s="4">
        <v>3.9600000000000003E-2</v>
      </c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0.70794545454545432</v>
      </c>
      <c r="EW207" s="4">
        <f t="shared" si="37"/>
        <v>0.86659090909090897</v>
      </c>
      <c r="EX207" s="4">
        <f t="shared" si="38"/>
        <v>0.29632272727272729</v>
      </c>
      <c r="EY207" s="4">
        <f t="shared" si="39"/>
        <v>0.88440909090909092</v>
      </c>
      <c r="EZ207" s="4">
        <f t="shared" si="40"/>
        <v>5.0781818181818178E-2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k=20, r=0.1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r=0.1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k=10, r=0.1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k=5, r=0.1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k=20, r=0.9</v>
      </c>
    </row>
    <row r="208" spans="1:161" x14ac:dyDescent="0.2">
      <c r="A208" s="1" t="s">
        <v>181</v>
      </c>
      <c r="B208" s="4">
        <v>0.67159999999999997</v>
      </c>
      <c r="C208" s="4">
        <v>0.77690000000000003</v>
      </c>
      <c r="D208" s="4">
        <v>0.33279999999999998</v>
      </c>
      <c r="E208" s="4">
        <v>0.95479999999999998</v>
      </c>
      <c r="F208" s="4">
        <v>9.5500000000000002E-2</v>
      </c>
      <c r="G208" s="5">
        <v>0.68179999999999996</v>
      </c>
      <c r="H208" s="5">
        <v>0.80189999999999995</v>
      </c>
      <c r="I208" s="5">
        <v>0.33129999999999998</v>
      </c>
      <c r="J208" s="5">
        <v>0.94379999999999997</v>
      </c>
      <c r="K208" s="5">
        <v>5.2900000000000003E-2</v>
      </c>
      <c r="L208" s="4">
        <v>0.69389999999999996</v>
      </c>
      <c r="M208" s="4">
        <v>0.82909999999999995</v>
      </c>
      <c r="N208" s="4">
        <v>0.31580000000000003</v>
      </c>
      <c r="O208" s="4">
        <v>0.92320000000000002</v>
      </c>
      <c r="P208" s="4">
        <v>3.9399999999999998E-2</v>
      </c>
      <c r="Q208" s="5">
        <v>0.72330000000000005</v>
      </c>
      <c r="R208" s="5">
        <v>0.89439999999999997</v>
      </c>
      <c r="S208" s="5">
        <v>0.2596</v>
      </c>
      <c r="T208" s="5">
        <v>0.87860000000000005</v>
      </c>
      <c r="U208" s="5">
        <v>3.7699999999999997E-2</v>
      </c>
      <c r="V208" s="4">
        <v>0.81220000000000003</v>
      </c>
      <c r="W208" s="4">
        <v>1.1180000000000001</v>
      </c>
      <c r="X208" s="4">
        <v>0.16070000000000001</v>
      </c>
      <c r="Y208" s="4">
        <v>0.65710000000000002</v>
      </c>
      <c r="Z208" s="4">
        <v>8.3999999999999995E-3</v>
      </c>
      <c r="AA208" s="14">
        <v>0.67159999999999997</v>
      </c>
      <c r="AB208" s="14">
        <v>0.78210000000000002</v>
      </c>
      <c r="AC208" s="14">
        <v>0.3538</v>
      </c>
      <c r="AD208" s="14">
        <v>0.95430000000000004</v>
      </c>
      <c r="AE208" s="14">
        <v>7.8200000000000006E-2</v>
      </c>
      <c r="AF208" s="4">
        <v>0.68100000000000005</v>
      </c>
      <c r="AG208" s="4">
        <v>0.79949999999999999</v>
      </c>
      <c r="AH208" s="4">
        <v>0.34110000000000001</v>
      </c>
      <c r="AI208" s="4">
        <v>0.94289999999999996</v>
      </c>
      <c r="AJ208" s="4">
        <v>5.0500000000000003E-2</v>
      </c>
      <c r="AK208" s="14">
        <v>0.69479999999999997</v>
      </c>
      <c r="AL208" s="14">
        <v>0.83209999999999995</v>
      </c>
      <c r="AM208" s="14">
        <v>0.30649999999999999</v>
      </c>
      <c r="AN208" s="14">
        <v>0.92330000000000001</v>
      </c>
      <c r="AO208" s="14">
        <v>3.9899999999999998E-2</v>
      </c>
      <c r="AP208" s="4">
        <v>0.72240000000000004</v>
      </c>
      <c r="AQ208" s="4">
        <v>0.89449999999999996</v>
      </c>
      <c r="AR208" s="4">
        <v>0.26300000000000001</v>
      </c>
      <c r="AS208" s="4">
        <v>0.87760000000000005</v>
      </c>
      <c r="AT208" s="4">
        <v>2.3400000000000001E-2</v>
      </c>
      <c r="AU208" s="14">
        <v>0.81189999999999996</v>
      </c>
      <c r="AV208" s="14">
        <v>1.1187</v>
      </c>
      <c r="AW208" s="14">
        <v>0.16250000000000001</v>
      </c>
      <c r="AX208" s="14">
        <v>0.65459999999999996</v>
      </c>
      <c r="AY208" s="14">
        <v>7.7000000000000002E-3</v>
      </c>
      <c r="AZ208" s="4">
        <v>0.67300000000000004</v>
      </c>
      <c r="BA208" s="4">
        <v>0.78300000000000003</v>
      </c>
      <c r="BB208" s="4">
        <v>0.33850000000000002</v>
      </c>
      <c r="BC208" s="4">
        <v>0.95350000000000001</v>
      </c>
      <c r="BD208" s="4">
        <v>7.4099999999999999E-2</v>
      </c>
      <c r="BE208" s="5">
        <v>0.68079999999999996</v>
      </c>
      <c r="BF208" s="5">
        <v>0.80069999999999997</v>
      </c>
      <c r="BG208" s="5">
        <v>0.3327</v>
      </c>
      <c r="BH208" s="5">
        <v>0.94359999999999999</v>
      </c>
      <c r="BI208" s="5">
        <v>5.3800000000000001E-2</v>
      </c>
      <c r="BJ208" s="4">
        <v>0.69510000000000005</v>
      </c>
      <c r="BK208" s="4">
        <v>0.83240000000000003</v>
      </c>
      <c r="BL208" s="4">
        <v>0.3085</v>
      </c>
      <c r="BM208" s="4">
        <v>0.92390000000000005</v>
      </c>
      <c r="BN208" s="4">
        <v>3.5900000000000001E-2</v>
      </c>
      <c r="BO208" s="5">
        <v>0.7238</v>
      </c>
      <c r="BP208" s="5">
        <v>0.8992</v>
      </c>
      <c r="BQ208" s="5">
        <v>0.26340000000000002</v>
      </c>
      <c r="BR208" s="5">
        <v>0.87719999999999998</v>
      </c>
      <c r="BS208" s="5">
        <v>2.2100000000000002E-2</v>
      </c>
      <c r="BT208" s="4">
        <v>0.81169999999999998</v>
      </c>
      <c r="BU208" s="4">
        <v>1.1183000000000001</v>
      </c>
      <c r="BV208" s="4">
        <v>0.1673</v>
      </c>
      <c r="BW208" s="4">
        <v>0.65390000000000004</v>
      </c>
      <c r="BX208" s="4">
        <v>5.7000000000000002E-3</v>
      </c>
      <c r="BY208" s="5">
        <v>0.6704</v>
      </c>
      <c r="BZ208" s="5">
        <v>0.77839999999999998</v>
      </c>
      <c r="CA208" s="5">
        <v>0.35370000000000001</v>
      </c>
      <c r="CB208" s="5">
        <v>0.95420000000000005</v>
      </c>
      <c r="CC208" s="5">
        <v>6.3799999999999996E-2</v>
      </c>
      <c r="CD208" s="4">
        <v>0.68089999999999995</v>
      </c>
      <c r="CE208" s="4">
        <v>0.8004</v>
      </c>
      <c r="CF208" s="4">
        <v>0.33689999999999998</v>
      </c>
      <c r="CG208" s="4">
        <v>0.94310000000000005</v>
      </c>
      <c r="CH208" s="4">
        <v>5.1400000000000001E-2</v>
      </c>
      <c r="CI208" s="5">
        <v>0.69510000000000005</v>
      </c>
      <c r="CJ208" s="5">
        <v>0.83299999999999996</v>
      </c>
      <c r="CK208" s="5">
        <v>0.307</v>
      </c>
      <c r="CL208" s="5">
        <v>0.92410000000000003</v>
      </c>
      <c r="CM208" s="5">
        <v>3.3300000000000003E-2</v>
      </c>
      <c r="CN208" s="4">
        <v>0.72399999999999998</v>
      </c>
      <c r="CO208" s="4">
        <v>0.89900000000000002</v>
      </c>
      <c r="CP208" s="4">
        <v>0.26500000000000001</v>
      </c>
      <c r="CQ208" s="4">
        <v>0.87809999999999999</v>
      </c>
      <c r="CR208" s="4">
        <v>1.7299999999999999E-2</v>
      </c>
      <c r="CS208" s="5">
        <v>0.81120000000000003</v>
      </c>
      <c r="CT208" s="5">
        <v>1.1165</v>
      </c>
      <c r="CU208" s="5">
        <v>0.1638</v>
      </c>
      <c r="CV208" s="5">
        <v>0.65349999999999997</v>
      </c>
      <c r="CW208" s="5">
        <v>3.8E-3</v>
      </c>
      <c r="CX208" s="4">
        <v>0.67310000000000003</v>
      </c>
      <c r="CY208" s="4">
        <v>0.7833</v>
      </c>
      <c r="CZ208" s="4">
        <v>0.3488</v>
      </c>
      <c r="DA208" s="4">
        <v>0.95309999999999995</v>
      </c>
      <c r="DB208" s="4">
        <v>6.4199999999999993E-2</v>
      </c>
      <c r="DC208" s="5"/>
      <c r="DD208" s="5"/>
      <c r="DE208" s="5"/>
      <c r="DF208" s="5"/>
      <c r="DG208" s="5"/>
      <c r="DH208" s="4">
        <v>0.69450000000000001</v>
      </c>
      <c r="DI208" s="4">
        <v>0.83109999999999995</v>
      </c>
      <c r="DJ208" s="4">
        <v>0.31030000000000002</v>
      </c>
      <c r="DK208" s="4">
        <v>0.9234</v>
      </c>
      <c r="DL208" s="4">
        <v>3.1800000000000002E-2</v>
      </c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0.71355000000000002</v>
      </c>
      <c r="EW208" s="4">
        <f t="shared" si="37"/>
        <v>0.87829545454545432</v>
      </c>
      <c r="EX208" s="4">
        <f t="shared" si="38"/>
        <v>0.28740909090909095</v>
      </c>
      <c r="EY208" s="4">
        <f t="shared" si="39"/>
        <v>0.87690000000000012</v>
      </c>
      <c r="EZ208" s="4">
        <f t="shared" si="40"/>
        <v>4.0490909090909091E-2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k=20, r=0.1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r=0.1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k=10, r=0.1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k=5, r=0.1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k=20, r=0.9</v>
      </c>
    </row>
    <row r="209" spans="1:161" x14ac:dyDescent="0.2">
      <c r="A209" s="1" t="s">
        <v>182</v>
      </c>
      <c r="B209" s="4">
        <v>0.67049999999999998</v>
      </c>
      <c r="C209" s="4">
        <v>0.77559999999999996</v>
      </c>
      <c r="D209" s="4">
        <v>0.32829999999999998</v>
      </c>
      <c r="E209" s="4">
        <v>0.95489999999999997</v>
      </c>
      <c r="F209" s="4">
        <v>0.1183</v>
      </c>
      <c r="G209" s="5">
        <v>0.68079999999999996</v>
      </c>
      <c r="H209" s="5">
        <v>0.80120000000000002</v>
      </c>
      <c r="I209" s="5">
        <v>0.33129999999999998</v>
      </c>
      <c r="J209" s="5">
        <v>0.94399999999999995</v>
      </c>
      <c r="K209" s="5">
        <v>7.1900000000000006E-2</v>
      </c>
      <c r="L209" s="4">
        <v>0.69269999999999998</v>
      </c>
      <c r="M209" s="4">
        <v>0.82779999999999998</v>
      </c>
      <c r="N209" s="4">
        <v>0.31929999999999997</v>
      </c>
      <c r="O209" s="4">
        <v>0.92379999999999995</v>
      </c>
      <c r="P209" s="4">
        <v>5.28E-2</v>
      </c>
      <c r="Q209" s="5">
        <v>0.72170000000000001</v>
      </c>
      <c r="R209" s="5">
        <v>0.8921</v>
      </c>
      <c r="S209" s="5">
        <v>0.26090000000000002</v>
      </c>
      <c r="T209" s="5">
        <v>0.87960000000000005</v>
      </c>
      <c r="U209" s="5">
        <v>5.6500000000000002E-2</v>
      </c>
      <c r="V209" s="4">
        <v>0.8105</v>
      </c>
      <c r="W209" s="4">
        <v>1.1146</v>
      </c>
      <c r="X209" s="4">
        <v>0.16059999999999999</v>
      </c>
      <c r="Y209" s="4">
        <v>0.65800000000000003</v>
      </c>
      <c r="Z209" s="4">
        <v>9.1000000000000004E-3</v>
      </c>
      <c r="AA209" s="14">
        <v>0.67100000000000004</v>
      </c>
      <c r="AB209" s="14">
        <v>0.78180000000000005</v>
      </c>
      <c r="AC209" s="14">
        <v>0.3533</v>
      </c>
      <c r="AD209" s="14">
        <v>0.95450000000000002</v>
      </c>
      <c r="AE209" s="14">
        <v>9.7100000000000006E-2</v>
      </c>
      <c r="AF209" s="4">
        <v>0.67989999999999995</v>
      </c>
      <c r="AG209" s="4">
        <v>0.79830000000000001</v>
      </c>
      <c r="AH209" s="4">
        <v>0.34350000000000003</v>
      </c>
      <c r="AI209" s="4">
        <v>0.94320000000000004</v>
      </c>
      <c r="AJ209" s="4">
        <v>6.4199999999999993E-2</v>
      </c>
      <c r="AK209" s="14">
        <v>0.69359999999999999</v>
      </c>
      <c r="AL209" s="14">
        <v>0.83109999999999995</v>
      </c>
      <c r="AM209" s="14">
        <v>0.30769999999999997</v>
      </c>
      <c r="AN209" s="14">
        <v>0.92400000000000004</v>
      </c>
      <c r="AO209" s="14">
        <v>4.7899999999999998E-2</v>
      </c>
      <c r="AP209" s="4">
        <v>0.72070000000000001</v>
      </c>
      <c r="AQ209" s="4">
        <v>0.89229999999999998</v>
      </c>
      <c r="AR209" s="4">
        <v>0.26440000000000002</v>
      </c>
      <c r="AS209" s="4">
        <v>0.87909999999999999</v>
      </c>
      <c r="AT209" s="4">
        <v>3.2000000000000001E-2</v>
      </c>
      <c r="AU209" s="14">
        <v>0.81020000000000003</v>
      </c>
      <c r="AV209" s="14">
        <v>1.1153</v>
      </c>
      <c r="AW209" s="14">
        <v>0.1628</v>
      </c>
      <c r="AX209" s="14">
        <v>0.6552</v>
      </c>
      <c r="AY209" s="14">
        <v>8.6999999999999994E-3</v>
      </c>
      <c r="AZ209" s="4">
        <v>0.67220000000000002</v>
      </c>
      <c r="BA209" s="4">
        <v>0.78249999999999997</v>
      </c>
      <c r="BB209" s="4">
        <v>0.34079999999999999</v>
      </c>
      <c r="BC209" s="4">
        <v>0.95379999999999998</v>
      </c>
      <c r="BD209" s="4">
        <v>9.6000000000000002E-2</v>
      </c>
      <c r="BE209" s="5">
        <v>0.67979999999999996</v>
      </c>
      <c r="BF209" s="5">
        <v>0.79979999999999996</v>
      </c>
      <c r="BG209" s="5">
        <v>0.3352</v>
      </c>
      <c r="BH209" s="5">
        <v>0.94410000000000005</v>
      </c>
      <c r="BI209" s="5">
        <v>6.8000000000000005E-2</v>
      </c>
      <c r="BJ209" s="4">
        <v>0.69389999999999996</v>
      </c>
      <c r="BK209" s="4">
        <v>0.83089999999999997</v>
      </c>
      <c r="BL209" s="4">
        <v>0.30990000000000001</v>
      </c>
      <c r="BM209" s="4">
        <v>0.92459999999999998</v>
      </c>
      <c r="BN209" s="4">
        <v>4.7699999999999999E-2</v>
      </c>
      <c r="BO209" s="5">
        <v>0.72240000000000004</v>
      </c>
      <c r="BP209" s="5">
        <v>0.89729999999999999</v>
      </c>
      <c r="BQ209" s="5">
        <v>0.26390000000000002</v>
      </c>
      <c r="BR209" s="5">
        <v>0.87829999999999997</v>
      </c>
      <c r="BS209" s="5">
        <v>2.64E-2</v>
      </c>
      <c r="BT209" s="4">
        <v>0.80989999999999995</v>
      </c>
      <c r="BU209" s="4">
        <v>1.1149</v>
      </c>
      <c r="BV209" s="4">
        <v>0.1676</v>
      </c>
      <c r="BW209" s="4">
        <v>0.65500000000000003</v>
      </c>
      <c r="BX209" s="4">
        <v>6.1999999999999998E-3</v>
      </c>
      <c r="BY209" s="5">
        <v>0.66959999999999997</v>
      </c>
      <c r="BZ209" s="5">
        <v>0.77790000000000004</v>
      </c>
      <c r="CA209" s="5">
        <v>0.35339999999999999</v>
      </c>
      <c r="CB209" s="5">
        <v>0.95420000000000005</v>
      </c>
      <c r="CC209" s="5">
        <v>8.1699999999999995E-2</v>
      </c>
      <c r="CD209" s="4">
        <v>0.67989999999999995</v>
      </c>
      <c r="CE209" s="4">
        <v>0.79930000000000001</v>
      </c>
      <c r="CF209" s="4">
        <v>0.33860000000000001</v>
      </c>
      <c r="CG209" s="4">
        <v>0.94340000000000002</v>
      </c>
      <c r="CH209" s="4">
        <v>6.6400000000000001E-2</v>
      </c>
      <c r="CI209" s="5">
        <v>0.69389999999999996</v>
      </c>
      <c r="CJ209" s="5">
        <v>0.83169999999999999</v>
      </c>
      <c r="CK209" s="5">
        <v>0.30809999999999998</v>
      </c>
      <c r="CL209" s="5">
        <v>0.92479999999999996</v>
      </c>
      <c r="CM209" s="5">
        <v>4.1799999999999997E-2</v>
      </c>
      <c r="CN209" s="4">
        <v>0.72250000000000003</v>
      </c>
      <c r="CO209" s="4">
        <v>0.89710000000000001</v>
      </c>
      <c r="CP209" s="4">
        <v>0.2661</v>
      </c>
      <c r="CQ209" s="4">
        <v>0.87939999999999996</v>
      </c>
      <c r="CR209" s="4">
        <v>2.1399999999999999E-2</v>
      </c>
      <c r="CS209" s="5">
        <v>0.80959999999999999</v>
      </c>
      <c r="CT209" s="5">
        <v>1.1131</v>
      </c>
      <c r="CU209" s="5">
        <v>0.16400000000000001</v>
      </c>
      <c r="CV209" s="5">
        <v>0.65449999999999997</v>
      </c>
      <c r="CW209" s="5">
        <v>4.4000000000000003E-3</v>
      </c>
      <c r="CX209" s="4">
        <v>0.6724</v>
      </c>
      <c r="CY209" s="4">
        <v>0.7833</v>
      </c>
      <c r="CZ209" s="4">
        <v>0.35089999999999999</v>
      </c>
      <c r="DA209" s="4">
        <v>0.95340000000000003</v>
      </c>
      <c r="DB209" s="4">
        <v>8.3599999999999994E-2</v>
      </c>
      <c r="DC209" s="5"/>
      <c r="DD209" s="5"/>
      <c r="DE209" s="5"/>
      <c r="DF209" s="5"/>
      <c r="DG209" s="5"/>
      <c r="DH209" s="4">
        <v>0.69320000000000004</v>
      </c>
      <c r="DI209" s="4">
        <v>0.82969999999999999</v>
      </c>
      <c r="DJ209" s="4">
        <v>0.312</v>
      </c>
      <c r="DK209" s="4">
        <v>0.92410000000000003</v>
      </c>
      <c r="DL209" s="4">
        <v>3.9899999999999998E-2</v>
      </c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0.71231363636363632</v>
      </c>
      <c r="EW209" s="4">
        <f t="shared" si="37"/>
        <v>0.87670909090909099</v>
      </c>
      <c r="EX209" s="4">
        <f t="shared" si="38"/>
        <v>0.28829999999999995</v>
      </c>
      <c r="EY209" s="4">
        <f t="shared" si="39"/>
        <v>0.87754090909090887</v>
      </c>
      <c r="EZ209" s="4">
        <f t="shared" si="40"/>
        <v>5.1909090909090905E-2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k=20, r=0.1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r=0.1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k=20, r=0.1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k=5, r=0.1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k=20, r=0.9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/>
      <c r="M210" s="4"/>
      <c r="N210" s="4"/>
      <c r="O210" s="4"/>
      <c r="P210" s="4"/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>
        <v>0.68159999999999998</v>
      </c>
      <c r="BA210" s="4">
        <v>0.79830000000000001</v>
      </c>
      <c r="BB210" s="4">
        <v>0.30359999999999998</v>
      </c>
      <c r="BC210" s="4">
        <v>0.93859999999999999</v>
      </c>
      <c r="BD210" s="4">
        <v>5.7200000000000001E-2</v>
      </c>
      <c r="BE210" s="5">
        <v>0.69030000000000002</v>
      </c>
      <c r="BF210" s="5">
        <v>0.8175</v>
      </c>
      <c r="BG210" s="5">
        <v>0.28889999999999999</v>
      </c>
      <c r="BH210" s="5">
        <v>0.92530000000000001</v>
      </c>
      <c r="BI210" s="5">
        <v>3.9699999999999999E-2</v>
      </c>
      <c r="BJ210" s="4">
        <v>0.70730000000000004</v>
      </c>
      <c r="BK210" s="4">
        <v>0.85570000000000002</v>
      </c>
      <c r="BL210" s="4">
        <v>0.2626</v>
      </c>
      <c r="BM210" s="4">
        <v>0.90049999999999997</v>
      </c>
      <c r="BN210" s="4">
        <v>3.04E-2</v>
      </c>
      <c r="BO210" s="5">
        <v>0.74080000000000001</v>
      </c>
      <c r="BP210" s="5">
        <v>0.93600000000000005</v>
      </c>
      <c r="BQ210" s="5">
        <v>0.2233</v>
      </c>
      <c r="BR210" s="5">
        <v>0.84609999999999996</v>
      </c>
      <c r="BS210" s="5">
        <v>1.9300000000000001E-2</v>
      </c>
      <c r="BT210" s="4">
        <v>0.82730000000000004</v>
      </c>
      <c r="BU210" s="4">
        <v>1.1555</v>
      </c>
      <c r="BV210" s="4">
        <v>0.16739999999999999</v>
      </c>
      <c r="BW210" s="4">
        <v>0.60199999999999998</v>
      </c>
      <c r="BX210" s="4">
        <v>7.3000000000000001E-3</v>
      </c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0.72946000000000011</v>
      </c>
      <c r="EW210" s="4">
        <f t="shared" si="37"/>
        <v>0.91260000000000008</v>
      </c>
      <c r="EX210" s="4">
        <f t="shared" si="38"/>
        <v>0.24915999999999999</v>
      </c>
      <c r="EY210" s="4">
        <f t="shared" si="39"/>
        <v>0.84250000000000003</v>
      </c>
      <c r="EZ210" s="4">
        <f t="shared" si="40"/>
        <v>3.0780000000000002E-2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k=15, r=0.1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k=15, r=0.1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k=15, r=0.1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k=15, r=0.1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k=15, r=0.9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/>
      <c r="M211" s="4"/>
      <c r="N211" s="4"/>
      <c r="O211" s="4"/>
      <c r="P211" s="4"/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>
        <v>0.67190000000000005</v>
      </c>
      <c r="BA211" s="4">
        <v>0.78100000000000003</v>
      </c>
      <c r="BB211" s="4">
        <v>0.34649999999999997</v>
      </c>
      <c r="BC211" s="4">
        <v>0.95369999999999999</v>
      </c>
      <c r="BD211" s="4">
        <v>4.36E-2</v>
      </c>
      <c r="BE211" s="5">
        <v>0.67930000000000001</v>
      </c>
      <c r="BF211" s="5">
        <v>0.79800000000000004</v>
      </c>
      <c r="BG211" s="5">
        <v>0.3387</v>
      </c>
      <c r="BH211" s="5">
        <v>0.94399999999999995</v>
      </c>
      <c r="BI211" s="5">
        <v>3.2800000000000003E-2</v>
      </c>
      <c r="BJ211" s="4">
        <v>0.69359999999999999</v>
      </c>
      <c r="BK211" s="4">
        <v>0.82950000000000002</v>
      </c>
      <c r="BL211" s="4">
        <v>0.3125</v>
      </c>
      <c r="BM211" s="4">
        <v>0.92420000000000002</v>
      </c>
      <c r="BN211" s="4">
        <v>2.2599999999999999E-2</v>
      </c>
      <c r="BO211" s="5">
        <v>0.72219999999999995</v>
      </c>
      <c r="BP211" s="5">
        <v>0.89580000000000004</v>
      </c>
      <c r="BQ211" s="5">
        <v>0.26650000000000001</v>
      </c>
      <c r="BR211" s="5">
        <v>0.87709999999999999</v>
      </c>
      <c r="BS211" s="5">
        <v>1.5800000000000002E-2</v>
      </c>
      <c r="BT211" s="4">
        <v>0.80930000000000002</v>
      </c>
      <c r="BU211" s="4">
        <v>1.1103000000000001</v>
      </c>
      <c r="BV211" s="4">
        <v>0.18459999999999999</v>
      </c>
      <c r="BW211" s="4">
        <v>0.62509999999999999</v>
      </c>
      <c r="BX211" s="4">
        <v>6.3E-3</v>
      </c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0.71526000000000001</v>
      </c>
      <c r="EW211" s="4">
        <f t="shared" si="37"/>
        <v>0.88292000000000004</v>
      </c>
      <c r="EX211" s="4">
        <f t="shared" si="38"/>
        <v>0.28975999999999996</v>
      </c>
      <c r="EY211" s="4">
        <f t="shared" si="39"/>
        <v>0.86481999999999992</v>
      </c>
      <c r="EZ211" s="4">
        <f t="shared" si="40"/>
        <v>2.4219999999999998E-2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k=15, r=0.1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k=15, r=0.1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k=15, r=0.1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k=15, r=0.1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k=15, r=0.9</v>
      </c>
    </row>
    <row r="212" spans="1:161" x14ac:dyDescent="0.2">
      <c r="A212" s="1" t="s">
        <v>183</v>
      </c>
      <c r="B212" s="4">
        <v>0.66339999999999999</v>
      </c>
      <c r="C212" s="4">
        <v>0.75660000000000005</v>
      </c>
      <c r="D212" s="4">
        <v>0.33329999999999999</v>
      </c>
      <c r="E212" s="4">
        <v>0.92669999999999997</v>
      </c>
      <c r="F212" s="4">
        <v>7.6100000000000001E-2</v>
      </c>
      <c r="G212" s="5">
        <v>0.67849999999999999</v>
      </c>
      <c r="H212" s="5">
        <v>0.79269999999999996</v>
      </c>
      <c r="I212" s="5">
        <v>0.31340000000000001</v>
      </c>
      <c r="J212" s="5">
        <v>0.90710000000000002</v>
      </c>
      <c r="K212" s="5">
        <v>3.8399999999999997E-2</v>
      </c>
      <c r="L212" s="4">
        <v>0.69820000000000004</v>
      </c>
      <c r="M212" s="4">
        <v>0.83630000000000004</v>
      </c>
      <c r="N212" s="4">
        <v>0.28489999999999999</v>
      </c>
      <c r="O212" s="4">
        <v>0.87250000000000005</v>
      </c>
      <c r="P212" s="4">
        <v>3.2800000000000003E-2</v>
      </c>
      <c r="Q212" s="5">
        <v>0.73519999999999996</v>
      </c>
      <c r="R212" s="5">
        <v>0.92010000000000003</v>
      </c>
      <c r="S212" s="5">
        <v>0.22070000000000001</v>
      </c>
      <c r="T212" s="5">
        <v>0.80869999999999997</v>
      </c>
      <c r="U212" s="5">
        <v>4.1799999999999997E-2</v>
      </c>
      <c r="V212" s="4">
        <v>0.8387</v>
      </c>
      <c r="W212" s="4">
        <v>1.1771</v>
      </c>
      <c r="X212" s="4">
        <v>7.7200000000000005E-2</v>
      </c>
      <c r="Y212" s="4">
        <v>0.59430000000000005</v>
      </c>
      <c r="Z212" s="4">
        <v>1.1599999999999999E-2</v>
      </c>
      <c r="AA212" s="14">
        <v>0.66339999999999999</v>
      </c>
      <c r="AB212" s="14">
        <v>0.76080000000000003</v>
      </c>
      <c r="AC212" s="14">
        <v>0.34860000000000002</v>
      </c>
      <c r="AD212" s="14">
        <v>0.92649999999999999</v>
      </c>
      <c r="AE212" s="14">
        <v>5.6500000000000002E-2</v>
      </c>
      <c r="AF212" s="4">
        <v>0.67779999999999996</v>
      </c>
      <c r="AG212" s="4">
        <v>0.79069999999999996</v>
      </c>
      <c r="AH212" s="4">
        <v>0.31809999999999999</v>
      </c>
      <c r="AI212" s="4">
        <v>0.90590000000000004</v>
      </c>
      <c r="AJ212" s="4">
        <v>3.7100000000000001E-2</v>
      </c>
      <c r="AK212" s="14">
        <v>0.6966</v>
      </c>
      <c r="AL212" s="14">
        <v>0.83260000000000001</v>
      </c>
      <c r="AM212" s="14">
        <v>0.28289999999999998</v>
      </c>
      <c r="AN212" s="14">
        <v>0.87280000000000002</v>
      </c>
      <c r="AO212" s="14">
        <v>2.92E-2</v>
      </c>
      <c r="AP212" s="4">
        <v>0.73380000000000001</v>
      </c>
      <c r="AQ212" s="4">
        <v>0.91930000000000001</v>
      </c>
      <c r="AR212" s="4">
        <v>0.2248</v>
      </c>
      <c r="AS212" s="4">
        <v>0.80700000000000005</v>
      </c>
      <c r="AT212" s="4">
        <v>2.18E-2</v>
      </c>
      <c r="AU212" s="14">
        <v>0.83909999999999996</v>
      </c>
      <c r="AV212" s="14">
        <v>1.1789000000000001</v>
      </c>
      <c r="AW212" s="14">
        <v>8.4099999999999994E-2</v>
      </c>
      <c r="AX212" s="14">
        <v>0.59150000000000003</v>
      </c>
      <c r="AY212" s="14">
        <v>1.15E-2</v>
      </c>
      <c r="AZ212" s="4">
        <v>0.66479999999999995</v>
      </c>
      <c r="BA212" s="4">
        <v>0.76149999999999995</v>
      </c>
      <c r="BB212" s="4">
        <v>0.34229999999999999</v>
      </c>
      <c r="BC212" s="4">
        <v>0.92530000000000001</v>
      </c>
      <c r="BD212" s="4">
        <v>5.45E-2</v>
      </c>
      <c r="BE212" s="5">
        <v>0.67669999999999997</v>
      </c>
      <c r="BF212" s="5">
        <v>0.78849999999999998</v>
      </c>
      <c r="BG212" s="5">
        <v>0.32190000000000002</v>
      </c>
      <c r="BH212" s="5">
        <v>0.90680000000000005</v>
      </c>
      <c r="BI212" s="5">
        <v>3.9100000000000003E-2</v>
      </c>
      <c r="BJ212" s="4">
        <v>0.69769999999999999</v>
      </c>
      <c r="BK212" s="4">
        <v>0.83630000000000004</v>
      </c>
      <c r="BL212" s="4">
        <v>0.27889999999999998</v>
      </c>
      <c r="BM212" s="4">
        <v>0.87370000000000003</v>
      </c>
      <c r="BN212" s="4">
        <v>2.63E-2</v>
      </c>
      <c r="BO212" s="5">
        <v>0.73540000000000005</v>
      </c>
      <c r="BP212" s="5">
        <v>0.92359999999999998</v>
      </c>
      <c r="BQ212" s="5">
        <v>0.22789999999999999</v>
      </c>
      <c r="BR212" s="5">
        <v>0.80640000000000001</v>
      </c>
      <c r="BS212" s="5">
        <v>1.9599999999999999E-2</v>
      </c>
      <c r="BT212" s="4">
        <v>0.83940000000000003</v>
      </c>
      <c r="BU212" s="4">
        <v>1.1791</v>
      </c>
      <c r="BV212" s="4">
        <v>8.5000000000000006E-2</v>
      </c>
      <c r="BW212" s="4">
        <v>0.5927</v>
      </c>
      <c r="BX212" s="4">
        <v>7.4999999999999997E-3</v>
      </c>
      <c r="BY212" s="5">
        <v>0.66279999999999994</v>
      </c>
      <c r="BZ212" s="5">
        <v>0.75829999999999997</v>
      </c>
      <c r="CA212" s="5">
        <v>0.3463</v>
      </c>
      <c r="CB212" s="5">
        <v>0.92630000000000001</v>
      </c>
      <c r="CC212" s="5">
        <v>4.58E-2</v>
      </c>
      <c r="CD212" s="4">
        <v>0.67789999999999995</v>
      </c>
      <c r="CE212" s="4">
        <v>0.79139999999999999</v>
      </c>
      <c r="CF212" s="4">
        <v>0.31850000000000001</v>
      </c>
      <c r="CG212" s="4">
        <v>0.90690000000000004</v>
      </c>
      <c r="CH212" s="4">
        <v>3.5400000000000001E-2</v>
      </c>
      <c r="CI212" s="5">
        <v>0.69810000000000005</v>
      </c>
      <c r="CJ212" s="5">
        <v>0.83730000000000004</v>
      </c>
      <c r="CK212" s="5">
        <v>0.28039999999999998</v>
      </c>
      <c r="CL212" s="5">
        <v>0.87390000000000001</v>
      </c>
      <c r="CM212" s="5">
        <v>2.5899999999999999E-2</v>
      </c>
      <c r="CN212" s="4">
        <v>0.73660000000000003</v>
      </c>
      <c r="CO212" s="4">
        <v>0.92600000000000005</v>
      </c>
      <c r="CP212" s="4">
        <v>0.223</v>
      </c>
      <c r="CQ212" s="4">
        <v>0.80649999999999999</v>
      </c>
      <c r="CR212" s="4">
        <v>1.5299999999999999E-2</v>
      </c>
      <c r="CS212" s="5">
        <v>0.8377</v>
      </c>
      <c r="CT212" s="5">
        <v>1.1731</v>
      </c>
      <c r="CU212" s="5">
        <v>8.4500000000000006E-2</v>
      </c>
      <c r="CV212" s="5">
        <v>0.59160000000000001</v>
      </c>
      <c r="CW212" s="5">
        <v>5.3E-3</v>
      </c>
      <c r="CX212" s="4">
        <v>0.66500000000000004</v>
      </c>
      <c r="CY212" s="4">
        <v>0.76290000000000002</v>
      </c>
      <c r="CZ212" s="4">
        <v>0.3463</v>
      </c>
      <c r="DA212" s="4">
        <v>0.92569999999999997</v>
      </c>
      <c r="DB212" s="4">
        <v>4.6800000000000001E-2</v>
      </c>
      <c r="DC212" s="5"/>
      <c r="DD212" s="5"/>
      <c r="DE212" s="5"/>
      <c r="DF212" s="5"/>
      <c r="DG212" s="5"/>
      <c r="DH212" s="4">
        <v>0.69710000000000005</v>
      </c>
      <c r="DI212" s="4">
        <v>0.83420000000000005</v>
      </c>
      <c r="DJ212" s="4">
        <v>0.28370000000000001</v>
      </c>
      <c r="DK212" s="4">
        <v>0.87309999999999999</v>
      </c>
      <c r="DL212" s="4">
        <v>2.4299999999999999E-2</v>
      </c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0.71881363636363627</v>
      </c>
      <c r="EW212" s="4">
        <f t="shared" si="37"/>
        <v>0.88805909090909085</v>
      </c>
      <c r="EX212" s="4">
        <f t="shared" si="38"/>
        <v>0.25575909090909094</v>
      </c>
      <c r="EY212" s="4">
        <f t="shared" si="39"/>
        <v>0.82826818181818185</v>
      </c>
      <c r="EZ212" s="4">
        <f t="shared" si="40"/>
        <v>3.1936363636363631E-2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k=20, r=0.1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r=0.1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k=10, r=0.1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k=5, r=0.1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k=20, r=0.9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/>
      <c r="M213" s="4"/>
      <c r="N213" s="4"/>
      <c r="O213" s="4"/>
      <c r="P213" s="4"/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 t="e">
        <f t="shared" si="41"/>
        <v>#DIV/0!</v>
      </c>
      <c r="EW213" s="4" t="e">
        <f t="shared" si="37"/>
        <v>#DIV/0!</v>
      </c>
      <c r="EX213" s="4" t="e">
        <f t="shared" si="38"/>
        <v>#DIV/0!</v>
      </c>
      <c r="EY213" s="4" t="e">
        <f t="shared" si="39"/>
        <v>#DIV/0!</v>
      </c>
      <c r="EZ213" s="4" t="e">
        <f t="shared" si="40"/>
        <v>#DIV/0!</v>
      </c>
      <c r="FA213" s="11" t="e" cm="1">
        <f t="array" aca="1" ref="FA213" ca="1">CONCATENATE(INDIRECT(ADDRESS(1,MATCH(_xlfn.MINIFS(B213:EU213,metrics.est,"MAE"),B213:EU213,0)+1)), ", ", INDIRECT(ADDRESS(2,MATCH(_xlfn.MINIFS(B213:EU213,metrics.est,"MAE"),B213:EU213,0)+1)))</f>
        <v>#N/A</v>
      </c>
      <c r="FB213" s="11" t="e" cm="1">
        <f t="array" aca="1" ref="FB213" ca="1">CONCATENATE(INDIRECT(ADDRESS(1,MATCH(_xlfn.MINIFS(B213:EU213,metrics.est,"MSE"),B213:EU213,0)+1)), ", ", INDIRECT(ADDRESS(2,MATCH(_xlfn.MINIFS(B213:EU213,metrics.est,"MSE"),B213:EU213,0)+1)))</f>
        <v>#N/A</v>
      </c>
      <c r="FC213" s="11" t="e" cm="1">
        <f t="array" aca="1" ref="FC213" ca="1">CONCATENATE(INDIRECT(ADDRESS(1,MATCH(_xlfn.MAXIFS(B213:EU213,metrics.est,"R"),B213:EU213,0)+1)), ", ", INDIRECT(ADDRESS(2,MATCH(_xlfn.MAXIFS(B213:EU213,metrics.est,"R"),B213:EU213,0)+1)))</f>
        <v>#N/A</v>
      </c>
      <c r="FD213" s="11" t="e" cm="1">
        <f t="array" aca="1" ref="FD213" ca="1">CONCATENATE(INDIRECT(ADDRESS(1,MATCH(_xlfn.MAXIFS(B213:EU213,metrics.est,"Coverage"),B213:EU213,0)+1)), ", ", INDIRECT(ADDRESS(2,MATCH(_xlfn.MAXIFS(B213:EU213,metrics.est,"Coverage"),B213:EU213,0)+1)))</f>
        <v>#N/A</v>
      </c>
      <c r="FE213" s="11" t="e" cm="1">
        <f t="array" aca="1" ref="FE213" ca="1">CONCATENATE(INDIRECT(ADDRESS(1,MATCH(_xlfn.MINIFS(B213:EU213,metrics.est,"Time"),B213:EU213,0)+1)), ", ", INDIRECT(ADDRESS(2,MATCH(_xlfn.MINIFS(B213:EU213,metrics.est,"Time"),B213:EU213,0)+1)))</f>
        <v>#N/A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/>
      <c r="M214" s="4"/>
      <c r="N214" s="4"/>
      <c r="O214" s="4"/>
      <c r="P214" s="4"/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 t="e">
        <f t="shared" ref="EV214" si="67">AVERAGEIFS(B214:EU214,metrics.est,"MAE")</f>
        <v>#DIV/0!</v>
      </c>
      <c r="EW214" s="4" t="e">
        <f t="shared" ref="EW214" si="68">AVERAGEIFS(B214:EU214,metrics.est,"MSE")</f>
        <v>#DIV/0!</v>
      </c>
      <c r="EX214" s="4" t="e">
        <f t="shared" ref="EX214" si="69">AVERAGEIFS(B214:EU214,metrics.est,"R")</f>
        <v>#DIV/0!</v>
      </c>
      <c r="EY214" s="4" t="e">
        <f t="shared" ref="EY214" si="70">AVERAGEIFS(B214:EU214,metrics.est,"Coverage")</f>
        <v>#DIV/0!</v>
      </c>
      <c r="EZ214" s="4" t="e">
        <f t="shared" ref="EZ214" si="71">AVERAGEIFS(B214:EU214,metrics.est,"Time")</f>
        <v>#DIV/0!</v>
      </c>
      <c r="FA214" s="11" t="e" cm="1">
        <f t="array" aca="1" ref="FA214" ca="1">CONCATENATE(INDIRECT(ADDRESS(1,MATCH(_xlfn.MINIFS(B214:EU214,metrics.est,"MAE"),B214:EU214,0)+1)), ", ", INDIRECT(ADDRESS(2,MATCH(_xlfn.MINIFS(B214:EU214,metrics.est,"MAE"),B214:EU214,0)+1)))</f>
        <v>#N/A</v>
      </c>
      <c r="FB214" s="11" t="e" cm="1">
        <f t="array" aca="1" ref="FB214" ca="1">CONCATENATE(INDIRECT(ADDRESS(1,MATCH(_xlfn.MINIFS(B214:EU214,metrics.est,"MSE"),B214:EU214,0)+1)), ", ", INDIRECT(ADDRESS(2,MATCH(_xlfn.MINIFS(B214:EU214,metrics.est,"MSE"),B214:EU214,0)+1)))</f>
        <v>#N/A</v>
      </c>
      <c r="FC214" s="11" t="e" cm="1">
        <f t="array" aca="1" ref="FC214" ca="1">CONCATENATE(INDIRECT(ADDRESS(1,MATCH(_xlfn.MAXIFS(B214:EU214,metrics.est,"R"),B214:EU214,0)+1)), ", ", INDIRECT(ADDRESS(2,MATCH(_xlfn.MAXIFS(B214:EU214,metrics.est,"R"),B214:EU214,0)+1)))</f>
        <v>#N/A</v>
      </c>
      <c r="FD214" s="11" t="e" cm="1">
        <f t="array" aca="1" ref="FD214" ca="1">CONCATENATE(INDIRECT(ADDRESS(1,MATCH(_xlfn.MAXIFS(B214:EU214,metrics.est,"Coverage"),B214:EU214,0)+1)), ", ", INDIRECT(ADDRESS(2,MATCH(_xlfn.MAXIFS(B214:EU214,metrics.est,"Coverage"),B214:EU214,0)+1)))</f>
        <v>#N/A</v>
      </c>
      <c r="FE214" s="11" t="e" cm="1">
        <f t="array" aca="1" ref="FE214" ca="1">CONCATENATE(INDIRECT(ADDRESS(1,MATCH(_xlfn.MINIFS(B214:EU214,metrics.est,"Time"),B214:EU214,0)+1)), ", ", INDIRECT(ADDRESS(2,MATCH(_xlfn.MINIFS(B214:EU214,metrics.est,"Time"),B214:EU214,0)+1)))</f>
        <v>#N/A</v>
      </c>
    </row>
    <row r="215" spans="1:161" x14ac:dyDescent="0.2">
      <c r="A215" s="1" t="s">
        <v>184</v>
      </c>
      <c r="B215" s="4">
        <v>0.6472</v>
      </c>
      <c r="C215" s="4">
        <v>0.71760000000000002</v>
      </c>
      <c r="D215" s="4">
        <v>0.36670000000000003</v>
      </c>
      <c r="E215" s="4">
        <v>0.95699999999999996</v>
      </c>
      <c r="F215" s="4">
        <v>0.21940000000000001</v>
      </c>
      <c r="G215" s="5">
        <v>0.66369999999999996</v>
      </c>
      <c r="H215" s="5">
        <v>0.75629999999999997</v>
      </c>
      <c r="I215" s="5">
        <v>0.36899999999999999</v>
      </c>
      <c r="J215" s="5">
        <v>0.94610000000000005</v>
      </c>
      <c r="K215" s="5">
        <v>0.31759999999999999</v>
      </c>
      <c r="L215" s="4">
        <v>0.6865</v>
      </c>
      <c r="M215" s="4">
        <v>0.80489999999999995</v>
      </c>
      <c r="N215" s="4">
        <v>0.35020000000000001</v>
      </c>
      <c r="O215" s="4">
        <v>0.92869999999999997</v>
      </c>
      <c r="P215" s="4">
        <v>0.26450000000000001</v>
      </c>
      <c r="Q215" s="5">
        <v>0.7278</v>
      </c>
      <c r="R215" s="5">
        <v>0.90359999999999996</v>
      </c>
      <c r="S215" s="5">
        <v>0.28939999999999999</v>
      </c>
      <c r="T215" s="5">
        <v>0.88919999999999999</v>
      </c>
      <c r="U215" s="5">
        <v>0.19650000000000001</v>
      </c>
      <c r="V215" s="4">
        <v>0.82840000000000003</v>
      </c>
      <c r="W215" s="4">
        <v>1.1658999999999999</v>
      </c>
      <c r="X215" s="4">
        <v>0.20119999999999999</v>
      </c>
      <c r="Y215" s="4">
        <v>0.60619999999999996</v>
      </c>
      <c r="Z215" s="4">
        <v>6.7299999999999999E-2</v>
      </c>
      <c r="AA215" s="14">
        <v>0.64790000000000003</v>
      </c>
      <c r="AB215" s="14">
        <v>0.7208</v>
      </c>
      <c r="AC215" s="14">
        <v>0.39179999999999998</v>
      </c>
      <c r="AD215" s="14">
        <v>0.95620000000000005</v>
      </c>
      <c r="AE215" s="14">
        <v>0.21010000000000001</v>
      </c>
      <c r="AF215" s="4">
        <v>0.66349999999999998</v>
      </c>
      <c r="AG215" s="4">
        <v>0.75460000000000005</v>
      </c>
      <c r="AH215" s="4">
        <v>0.37319999999999998</v>
      </c>
      <c r="AI215" s="4">
        <v>0.9456</v>
      </c>
      <c r="AJ215" s="4">
        <v>0.2702</v>
      </c>
      <c r="AK215" s="14">
        <v>0.68740000000000001</v>
      </c>
      <c r="AL215" s="14">
        <v>0.80820000000000003</v>
      </c>
      <c r="AM215" s="14">
        <v>0.34160000000000001</v>
      </c>
      <c r="AN215" s="14">
        <v>0.92879999999999996</v>
      </c>
      <c r="AO215" s="14">
        <v>0.26329999999999998</v>
      </c>
      <c r="AP215" s="4">
        <v>0.72760000000000002</v>
      </c>
      <c r="AQ215" s="4">
        <v>0.90329999999999999</v>
      </c>
      <c r="AR215" s="4">
        <v>0.29430000000000001</v>
      </c>
      <c r="AS215" s="4">
        <v>0.88880000000000003</v>
      </c>
      <c r="AT215" s="4">
        <v>0.18959999999999999</v>
      </c>
      <c r="AU215" s="14">
        <v>0.8296</v>
      </c>
      <c r="AV215" s="14">
        <v>1.1692</v>
      </c>
      <c r="AW215" s="14">
        <v>0.19550000000000001</v>
      </c>
      <c r="AX215" s="14">
        <v>0.60170000000000001</v>
      </c>
      <c r="AY215" s="14">
        <v>6.3100000000000003E-2</v>
      </c>
      <c r="AZ215" s="4">
        <v>0.64829999999999999</v>
      </c>
      <c r="BA215" s="4">
        <v>0.72140000000000004</v>
      </c>
      <c r="BB215" s="4">
        <v>0.37659999999999999</v>
      </c>
      <c r="BC215" s="4">
        <v>0.95530000000000004</v>
      </c>
      <c r="BD215" s="4">
        <v>0.1842</v>
      </c>
      <c r="BE215" s="5">
        <v>0.66320000000000001</v>
      </c>
      <c r="BF215" s="5">
        <v>0.75600000000000001</v>
      </c>
      <c r="BG215" s="5">
        <v>0.37040000000000001</v>
      </c>
      <c r="BH215" s="5">
        <v>0.94640000000000002</v>
      </c>
      <c r="BI215" s="5">
        <v>0.25440000000000002</v>
      </c>
      <c r="BJ215" s="4">
        <v>0.68879999999999997</v>
      </c>
      <c r="BK215" s="4">
        <v>0.81120000000000003</v>
      </c>
      <c r="BL215" s="4">
        <v>0.3417</v>
      </c>
      <c r="BM215" s="4">
        <v>0.92889999999999995</v>
      </c>
      <c r="BN215" s="4">
        <v>0.24110000000000001</v>
      </c>
      <c r="BO215" s="5">
        <v>0.72899999999999998</v>
      </c>
      <c r="BP215" s="5">
        <v>0.90720000000000001</v>
      </c>
      <c r="BQ215" s="5">
        <v>0.29620000000000002</v>
      </c>
      <c r="BR215" s="5">
        <v>0.88929999999999998</v>
      </c>
      <c r="BS215" s="5">
        <v>0.16869999999999999</v>
      </c>
      <c r="BT215" s="4">
        <v>0.83009999999999995</v>
      </c>
      <c r="BU215" s="4">
        <v>1.1724000000000001</v>
      </c>
      <c r="BV215" s="4">
        <v>0.1971</v>
      </c>
      <c r="BW215" s="4">
        <v>0.60329999999999995</v>
      </c>
      <c r="BX215" s="4">
        <v>5.4100000000000002E-2</v>
      </c>
      <c r="BY215" s="5">
        <v>0.6452</v>
      </c>
      <c r="BZ215" s="5">
        <v>0.71619999999999995</v>
      </c>
      <c r="CA215" s="5">
        <v>0.39689999999999998</v>
      </c>
      <c r="CB215" s="5">
        <v>0.95550000000000002</v>
      </c>
      <c r="CC215" s="5">
        <v>0.1583</v>
      </c>
      <c r="CD215" s="4">
        <v>0.66310000000000002</v>
      </c>
      <c r="CE215" s="4">
        <v>0.75639999999999996</v>
      </c>
      <c r="CF215" s="4">
        <v>0.37019999999999997</v>
      </c>
      <c r="CG215" s="4">
        <v>0.94599999999999995</v>
      </c>
      <c r="CH215" s="4">
        <v>0.26240000000000002</v>
      </c>
      <c r="CI215" s="5">
        <v>0.68789999999999996</v>
      </c>
      <c r="CJ215" s="5">
        <v>0.8095</v>
      </c>
      <c r="CK215" s="5">
        <v>0.34339999999999998</v>
      </c>
      <c r="CL215" s="5">
        <v>0.92920000000000003</v>
      </c>
      <c r="CM215" s="5">
        <v>0.19839999999999999</v>
      </c>
      <c r="CN215" s="4">
        <v>0.72860000000000003</v>
      </c>
      <c r="CO215" s="4">
        <v>0.90580000000000005</v>
      </c>
      <c r="CP215" s="4">
        <v>0.29370000000000002</v>
      </c>
      <c r="CQ215" s="4">
        <v>0.88939999999999997</v>
      </c>
      <c r="CR215" s="4">
        <v>0.1235</v>
      </c>
      <c r="CS215" s="5">
        <v>0.82930000000000004</v>
      </c>
      <c r="CT215" s="5">
        <v>1.1680999999999999</v>
      </c>
      <c r="CU215" s="5">
        <v>0.19989999999999999</v>
      </c>
      <c r="CV215" s="5">
        <v>0.60429999999999995</v>
      </c>
      <c r="CW215" s="5">
        <v>4.4999999999999998E-2</v>
      </c>
      <c r="CX215" s="4">
        <v>0.64810000000000001</v>
      </c>
      <c r="CY215" s="4">
        <v>0.72209999999999996</v>
      </c>
      <c r="CZ215" s="4">
        <v>0.38879999999999998</v>
      </c>
      <c r="DA215" s="4">
        <v>0.95520000000000005</v>
      </c>
      <c r="DB215" s="4">
        <v>0.17860000000000001</v>
      </c>
      <c r="DC215" s="5"/>
      <c r="DD215" s="5"/>
      <c r="DE215" s="5"/>
      <c r="DF215" s="5"/>
      <c r="DG215" s="5"/>
      <c r="DH215" s="4">
        <v>0.6875</v>
      </c>
      <c r="DI215" s="4">
        <v>0.8085</v>
      </c>
      <c r="DJ215" s="4">
        <v>0.34489999999999998</v>
      </c>
      <c r="DK215" s="4">
        <v>0.92849999999999999</v>
      </c>
      <c r="DL215" s="4">
        <v>0.20319999999999999</v>
      </c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0.70721363636363632</v>
      </c>
      <c r="EW215" s="4">
        <f t="shared" si="37"/>
        <v>0.86178181818181798</v>
      </c>
      <c r="EX215" s="4">
        <f t="shared" si="38"/>
        <v>0.32239545454545454</v>
      </c>
      <c r="EY215" s="4">
        <f t="shared" si="39"/>
        <v>0.87179999999999991</v>
      </c>
      <c r="EZ215" s="4">
        <f t="shared" si="40"/>
        <v>0.18788636363636363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k=20, r=0.1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k=20, r=0.1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k=20, r=0.1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k=5, r=0.1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k=20, r=0.9</v>
      </c>
    </row>
    <row r="216" spans="1:161" x14ac:dyDescent="0.2">
      <c r="A216" s="1" t="s">
        <v>185</v>
      </c>
      <c r="B216" s="4">
        <v>0.67349999999999999</v>
      </c>
      <c r="C216" s="4">
        <v>0.78169999999999995</v>
      </c>
      <c r="D216" s="4">
        <v>0.33</v>
      </c>
      <c r="E216" s="4">
        <v>0.95630000000000004</v>
      </c>
      <c r="F216" s="4">
        <v>7.9000000000000001E-2</v>
      </c>
      <c r="G216" s="5">
        <v>0.68230000000000002</v>
      </c>
      <c r="H216" s="5">
        <v>0.80420000000000003</v>
      </c>
      <c r="I216" s="5">
        <v>0.33800000000000002</v>
      </c>
      <c r="J216" s="5">
        <v>0.94610000000000005</v>
      </c>
      <c r="K216" s="5">
        <v>4.3999999999999997E-2</v>
      </c>
      <c r="L216" s="4">
        <v>0.69210000000000005</v>
      </c>
      <c r="M216" s="4">
        <v>0.82669999999999999</v>
      </c>
      <c r="N216" s="4">
        <v>0.32690000000000002</v>
      </c>
      <c r="O216" s="4">
        <v>0.92700000000000005</v>
      </c>
      <c r="P216" s="4">
        <v>3.0599999999999999E-2</v>
      </c>
      <c r="Q216" s="5">
        <v>0.71760000000000002</v>
      </c>
      <c r="R216" s="5">
        <v>0.88300000000000001</v>
      </c>
      <c r="S216" s="5">
        <v>0.27329999999999999</v>
      </c>
      <c r="T216" s="5">
        <v>0.88680000000000003</v>
      </c>
      <c r="U216" s="5">
        <v>4.1099999999999998E-2</v>
      </c>
      <c r="V216" s="4">
        <v>0.79630000000000001</v>
      </c>
      <c r="W216" s="4">
        <v>1.0787</v>
      </c>
      <c r="X216" s="4">
        <v>0.16900000000000001</v>
      </c>
      <c r="Y216" s="4">
        <v>0.68620000000000003</v>
      </c>
      <c r="Z216" s="4">
        <v>1.35E-2</v>
      </c>
      <c r="AA216" s="14">
        <v>0.6734</v>
      </c>
      <c r="AB216" s="14">
        <v>0.78649999999999998</v>
      </c>
      <c r="AC216" s="14">
        <v>0.35310000000000002</v>
      </c>
      <c r="AD216" s="14">
        <v>0.95609999999999995</v>
      </c>
      <c r="AE216" s="14">
        <v>5.2200000000000003E-2</v>
      </c>
      <c r="AF216" s="4">
        <v>0.68149999999999999</v>
      </c>
      <c r="AG216" s="4">
        <v>0.80169999999999997</v>
      </c>
      <c r="AH216" s="4">
        <v>0.34489999999999998</v>
      </c>
      <c r="AI216" s="4">
        <v>0.94510000000000005</v>
      </c>
      <c r="AJ216" s="4">
        <v>3.49E-2</v>
      </c>
      <c r="AK216" s="14">
        <v>0.69340000000000002</v>
      </c>
      <c r="AL216" s="14">
        <v>0.83069999999999999</v>
      </c>
      <c r="AM216" s="14">
        <v>0.31619999999999998</v>
      </c>
      <c r="AN216" s="14">
        <v>0.92730000000000001</v>
      </c>
      <c r="AO216" s="14">
        <v>2.9000000000000001E-2</v>
      </c>
      <c r="AP216" s="4">
        <v>0.71689999999999998</v>
      </c>
      <c r="AQ216" s="4">
        <v>0.8831</v>
      </c>
      <c r="AR216" s="4">
        <v>0.2757</v>
      </c>
      <c r="AS216" s="4">
        <v>0.8861</v>
      </c>
      <c r="AT216" s="4">
        <v>2.0500000000000001E-2</v>
      </c>
      <c r="AU216" s="14">
        <v>0.79649999999999999</v>
      </c>
      <c r="AV216" s="14">
        <v>1.0795999999999999</v>
      </c>
      <c r="AW216" s="14">
        <v>0.17119999999999999</v>
      </c>
      <c r="AX216" s="14">
        <v>0.68500000000000005</v>
      </c>
      <c r="AY216" s="14">
        <v>0.01</v>
      </c>
      <c r="AZ216" s="4">
        <v>0.67449999999999999</v>
      </c>
      <c r="BA216" s="4">
        <v>0.78680000000000005</v>
      </c>
      <c r="BB216" s="4">
        <v>0.34260000000000002</v>
      </c>
      <c r="BC216" s="4">
        <v>0.95540000000000003</v>
      </c>
      <c r="BD216" s="4">
        <v>5.21E-2</v>
      </c>
      <c r="BE216" s="5">
        <v>0.68159999999999998</v>
      </c>
      <c r="BF216" s="5">
        <v>0.80359999999999998</v>
      </c>
      <c r="BG216" s="5">
        <v>0.33779999999999999</v>
      </c>
      <c r="BH216" s="5">
        <v>0.94620000000000004</v>
      </c>
      <c r="BI216" s="5">
        <v>3.3599999999999998E-2</v>
      </c>
      <c r="BJ216" s="4">
        <v>0.69389999999999996</v>
      </c>
      <c r="BK216" s="4">
        <v>0.83120000000000005</v>
      </c>
      <c r="BL216" s="4">
        <v>0.31809999999999999</v>
      </c>
      <c r="BM216" s="4">
        <v>0.92800000000000005</v>
      </c>
      <c r="BN216" s="4">
        <v>2.4199999999999999E-2</v>
      </c>
      <c r="BO216" s="5">
        <v>0.71819999999999995</v>
      </c>
      <c r="BP216" s="5">
        <v>0.88739999999999997</v>
      </c>
      <c r="BQ216" s="5">
        <v>0.27750000000000002</v>
      </c>
      <c r="BR216" s="5">
        <v>0.88560000000000005</v>
      </c>
      <c r="BS216" s="5">
        <v>1.7100000000000001E-2</v>
      </c>
      <c r="BT216" s="4">
        <v>0.79579999999999995</v>
      </c>
      <c r="BU216" s="4">
        <v>1.0783</v>
      </c>
      <c r="BV216" s="4">
        <v>0.17660000000000001</v>
      </c>
      <c r="BW216" s="4">
        <v>0.68369999999999997</v>
      </c>
      <c r="BX216" s="4">
        <v>8.0000000000000002E-3</v>
      </c>
      <c r="BY216" s="5">
        <v>0.67190000000000005</v>
      </c>
      <c r="BZ216" s="5">
        <v>0.78269999999999995</v>
      </c>
      <c r="CA216" s="5">
        <v>0.35349999999999998</v>
      </c>
      <c r="CB216" s="5">
        <v>0.9556</v>
      </c>
      <c r="CC216" s="5">
        <v>4.2700000000000002E-2</v>
      </c>
      <c r="CD216" s="4">
        <v>0.68140000000000001</v>
      </c>
      <c r="CE216" s="4">
        <v>0.80269999999999997</v>
      </c>
      <c r="CF216" s="4">
        <v>0.34179999999999999</v>
      </c>
      <c r="CG216" s="4">
        <v>0.94550000000000001</v>
      </c>
      <c r="CH216" s="4">
        <v>3.32E-2</v>
      </c>
      <c r="CI216" s="5">
        <v>0.69359999999999999</v>
      </c>
      <c r="CJ216" s="5">
        <v>0.83099999999999996</v>
      </c>
      <c r="CK216" s="5">
        <v>0.31619999999999998</v>
      </c>
      <c r="CL216" s="5">
        <v>0.92800000000000005</v>
      </c>
      <c r="CM216" s="5">
        <v>2.4400000000000002E-2</v>
      </c>
      <c r="CN216" s="4">
        <v>0.71840000000000004</v>
      </c>
      <c r="CO216" s="4">
        <v>0.88739999999999997</v>
      </c>
      <c r="CP216" s="4">
        <v>0.27829999999999999</v>
      </c>
      <c r="CQ216" s="4">
        <v>0.88660000000000005</v>
      </c>
      <c r="CR216" s="4">
        <v>1.4200000000000001E-2</v>
      </c>
      <c r="CS216" s="5">
        <v>0.79579999999999995</v>
      </c>
      <c r="CT216" s="5">
        <v>1.0778000000000001</v>
      </c>
      <c r="CU216" s="5">
        <v>0.17219999999999999</v>
      </c>
      <c r="CV216" s="5">
        <v>0.6845</v>
      </c>
      <c r="CW216" s="5">
        <v>5.3E-3</v>
      </c>
      <c r="CX216" s="4">
        <v>0.67459999999999998</v>
      </c>
      <c r="CY216" s="4">
        <v>0.78769999999999996</v>
      </c>
      <c r="CZ216" s="4">
        <v>0.35</v>
      </c>
      <c r="DA216" s="4">
        <v>0.95479999999999998</v>
      </c>
      <c r="DB216" s="4">
        <v>4.4299999999999999E-2</v>
      </c>
      <c r="DC216" s="5"/>
      <c r="DD216" s="5"/>
      <c r="DE216" s="5"/>
      <c r="DF216" s="5"/>
      <c r="DG216" s="5"/>
      <c r="DH216" s="4">
        <v>0.69289999999999996</v>
      </c>
      <c r="DI216" s="4">
        <v>0.82909999999999995</v>
      </c>
      <c r="DJ216" s="4">
        <v>0.32029999999999997</v>
      </c>
      <c r="DK216" s="4">
        <v>0.92730000000000001</v>
      </c>
      <c r="DL216" s="4">
        <v>2.29E-2</v>
      </c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0.70982272727272722</v>
      </c>
      <c r="EW216" s="4">
        <f t="shared" si="37"/>
        <v>0.87007272727272733</v>
      </c>
      <c r="EX216" s="4">
        <f t="shared" si="38"/>
        <v>0.29469090909090906</v>
      </c>
      <c r="EY216" s="4">
        <f t="shared" si="39"/>
        <v>0.88560000000000005</v>
      </c>
      <c r="EZ216" s="4">
        <f t="shared" si="40"/>
        <v>3.0763636363636368E-2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k=20, r=0.1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r=0.1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k=20, r=0.1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k=5, r=0.1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k=20, r=0.9</v>
      </c>
    </row>
    <row r="217" spans="1:161" x14ac:dyDescent="0.2">
      <c r="A217" s="1" t="s">
        <v>186</v>
      </c>
      <c r="B217" s="4">
        <v>0.64959999999999996</v>
      </c>
      <c r="C217" s="4">
        <v>0.72330000000000005</v>
      </c>
      <c r="D217" s="4">
        <v>0.36070000000000002</v>
      </c>
      <c r="E217" s="4">
        <v>0.96419999999999995</v>
      </c>
      <c r="F217" s="4">
        <v>0.2235</v>
      </c>
      <c r="G217" s="5">
        <v>0.66159999999999997</v>
      </c>
      <c r="H217" s="5">
        <v>0.75260000000000005</v>
      </c>
      <c r="I217" s="5">
        <v>0.3679</v>
      </c>
      <c r="J217" s="5">
        <v>0.95540000000000003</v>
      </c>
      <c r="K217" s="5">
        <v>0.31940000000000002</v>
      </c>
      <c r="L217" s="4">
        <v>0.67520000000000002</v>
      </c>
      <c r="M217" s="4">
        <v>0.78029999999999999</v>
      </c>
      <c r="N217" s="4">
        <v>0.35489999999999999</v>
      </c>
      <c r="O217" s="4">
        <v>0.94110000000000005</v>
      </c>
      <c r="P217" s="4">
        <v>0.26279999999999998</v>
      </c>
      <c r="Q217" s="5">
        <v>0.70289999999999997</v>
      </c>
      <c r="R217" s="5">
        <v>0.84560000000000002</v>
      </c>
      <c r="S217" s="5">
        <v>0.31159999999999999</v>
      </c>
      <c r="T217" s="5">
        <v>0.91</v>
      </c>
      <c r="U217" s="5">
        <v>0.20019999999999999</v>
      </c>
      <c r="V217" s="4">
        <v>0.7954</v>
      </c>
      <c r="W217" s="4">
        <v>1.0807</v>
      </c>
      <c r="X217" s="4">
        <v>0.23130000000000001</v>
      </c>
      <c r="Y217" s="4">
        <v>0.68110000000000004</v>
      </c>
      <c r="Z217" s="4">
        <v>7.0199999999999999E-2</v>
      </c>
      <c r="AA217" s="14">
        <v>0.64990000000000003</v>
      </c>
      <c r="AB217" s="14">
        <v>0.72529999999999994</v>
      </c>
      <c r="AC217" s="14">
        <v>0.38240000000000002</v>
      </c>
      <c r="AD217" s="14">
        <v>0.96299999999999997</v>
      </c>
      <c r="AE217" s="14">
        <v>0.20499999999999999</v>
      </c>
      <c r="AF217" s="4">
        <v>0.66100000000000003</v>
      </c>
      <c r="AG217" s="4">
        <v>0.74809999999999999</v>
      </c>
      <c r="AH217" s="4">
        <v>0.3725</v>
      </c>
      <c r="AI217" s="4">
        <v>0.95469999999999999</v>
      </c>
      <c r="AJ217" s="4">
        <v>0.27200000000000002</v>
      </c>
      <c r="AK217" s="14">
        <v>0.67589999999999995</v>
      </c>
      <c r="AL217" s="14">
        <v>0.7833</v>
      </c>
      <c r="AM217" s="14">
        <v>0.3488</v>
      </c>
      <c r="AN217" s="14">
        <v>0.9415</v>
      </c>
      <c r="AO217" s="14">
        <v>0.25669999999999998</v>
      </c>
      <c r="AP217" s="4">
        <v>0.7036</v>
      </c>
      <c r="AQ217" s="4">
        <v>0.84640000000000004</v>
      </c>
      <c r="AR217" s="4">
        <v>0.31440000000000001</v>
      </c>
      <c r="AS217" s="4">
        <v>0.91020000000000001</v>
      </c>
      <c r="AT217" s="4">
        <v>0.2009</v>
      </c>
      <c r="AU217" s="14">
        <v>0.79630000000000001</v>
      </c>
      <c r="AV217" s="14">
        <v>1.0806</v>
      </c>
      <c r="AW217" s="14">
        <v>0.22459999999999999</v>
      </c>
      <c r="AX217" s="14">
        <v>0.68010000000000004</v>
      </c>
      <c r="AY217" s="14">
        <v>6.6000000000000003E-2</v>
      </c>
      <c r="AZ217" s="4">
        <v>0.65090000000000003</v>
      </c>
      <c r="BA217" s="4">
        <v>0.7268</v>
      </c>
      <c r="BB217" s="4">
        <v>0.36820000000000003</v>
      </c>
      <c r="BC217" s="4">
        <v>0.96279999999999999</v>
      </c>
      <c r="BD217" s="4">
        <v>0.1832</v>
      </c>
      <c r="BE217" s="5">
        <v>0.66149999999999998</v>
      </c>
      <c r="BF217" s="5">
        <v>0.75109999999999999</v>
      </c>
      <c r="BG217" s="5">
        <v>0.36909999999999998</v>
      </c>
      <c r="BH217" s="5">
        <v>0.95550000000000002</v>
      </c>
      <c r="BI217" s="5">
        <v>0.25469999999999998</v>
      </c>
      <c r="BJ217" s="4">
        <v>0.67730000000000001</v>
      </c>
      <c r="BK217" s="4">
        <v>0.78580000000000005</v>
      </c>
      <c r="BL217" s="4">
        <v>0.34920000000000001</v>
      </c>
      <c r="BM217" s="4">
        <v>0.94169999999999998</v>
      </c>
      <c r="BN217" s="4">
        <v>0.23619999999999999</v>
      </c>
      <c r="BO217" s="5">
        <v>0.70420000000000005</v>
      </c>
      <c r="BP217" s="5">
        <v>0.85019999999999996</v>
      </c>
      <c r="BQ217" s="5">
        <v>0.31359999999999999</v>
      </c>
      <c r="BR217" s="5">
        <v>0.91</v>
      </c>
      <c r="BS217" s="5">
        <v>0.16320000000000001</v>
      </c>
      <c r="BT217" s="4">
        <v>0.79520000000000002</v>
      </c>
      <c r="BU217" s="4">
        <v>1.0810999999999999</v>
      </c>
      <c r="BV217" s="4">
        <v>0.2293</v>
      </c>
      <c r="BW217" s="4">
        <v>0.68020000000000003</v>
      </c>
      <c r="BX217" s="4">
        <v>5.3800000000000001E-2</v>
      </c>
      <c r="BY217" s="5">
        <v>0.6482</v>
      </c>
      <c r="BZ217" s="5">
        <v>0.72209999999999996</v>
      </c>
      <c r="CA217" s="5">
        <v>0.38619999999999999</v>
      </c>
      <c r="CB217" s="5">
        <v>0.96289999999999998</v>
      </c>
      <c r="CC217" s="5">
        <v>0.15920000000000001</v>
      </c>
      <c r="CD217" s="4">
        <v>0.66110000000000002</v>
      </c>
      <c r="CE217" s="4">
        <v>0.75090000000000001</v>
      </c>
      <c r="CF217" s="4">
        <v>0.36940000000000001</v>
      </c>
      <c r="CG217" s="4">
        <v>0.95520000000000005</v>
      </c>
      <c r="CH217" s="4">
        <v>0.24049999999999999</v>
      </c>
      <c r="CI217" s="5">
        <v>0.67659999999999998</v>
      </c>
      <c r="CJ217" s="5">
        <v>0.78459999999999996</v>
      </c>
      <c r="CK217" s="5">
        <v>0.3488</v>
      </c>
      <c r="CL217" s="5">
        <v>0.94199999999999995</v>
      </c>
      <c r="CM217" s="5">
        <v>0.2041</v>
      </c>
      <c r="CN217" s="4">
        <v>0.70369999999999999</v>
      </c>
      <c r="CO217" s="4">
        <v>0.84830000000000005</v>
      </c>
      <c r="CP217" s="4">
        <v>0.31559999999999999</v>
      </c>
      <c r="CQ217" s="4">
        <v>0.9103</v>
      </c>
      <c r="CR217" s="4">
        <v>0.124</v>
      </c>
      <c r="CS217" s="5">
        <v>0.79569999999999996</v>
      </c>
      <c r="CT217" s="5">
        <v>1.0808</v>
      </c>
      <c r="CU217" s="5">
        <v>0.2286</v>
      </c>
      <c r="CV217" s="5">
        <v>0.67959999999999998</v>
      </c>
      <c r="CW217" s="5">
        <v>4.5199999999999997E-2</v>
      </c>
      <c r="CX217" s="4">
        <v>0.65059999999999996</v>
      </c>
      <c r="CY217" s="4">
        <v>0.72689999999999999</v>
      </c>
      <c r="CZ217" s="4">
        <v>0.37890000000000001</v>
      </c>
      <c r="DA217" s="4">
        <v>0.96240000000000003</v>
      </c>
      <c r="DB217" s="4">
        <v>0.18540000000000001</v>
      </c>
      <c r="DC217" s="5"/>
      <c r="DD217" s="5"/>
      <c r="DE217" s="5"/>
      <c r="DF217" s="5"/>
      <c r="DG217" s="5"/>
      <c r="DH217" s="4">
        <v>0.67610000000000003</v>
      </c>
      <c r="DI217" s="4">
        <v>0.7833</v>
      </c>
      <c r="DJ217" s="4">
        <v>0.35270000000000001</v>
      </c>
      <c r="DK217" s="4">
        <v>0.94120000000000004</v>
      </c>
      <c r="DL217" s="4">
        <v>0.19670000000000001</v>
      </c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0.69420454545454546</v>
      </c>
      <c r="EW217" s="4">
        <f t="shared" ref="EW217:EW229" si="73">AVERAGEIFS(B217:EU217,metrics.est,"MSE")</f>
        <v>0.82991363636363613</v>
      </c>
      <c r="EX217" s="4">
        <f t="shared" ref="EX217:EX229" si="74">AVERAGEIFS(B217:EU217,metrics.est,"R")</f>
        <v>0.33084999999999992</v>
      </c>
      <c r="EY217" s="4">
        <f t="shared" ref="EY217:EY229" si="75">AVERAGEIFS(B217:EU217,metrics.est,"Coverage")</f>
        <v>0.89568636363636334</v>
      </c>
      <c r="EZ217" s="4">
        <f t="shared" ref="EZ217:EZ229" si="76">AVERAGEIFS(B217:EU217,metrics.est,"Time")</f>
        <v>0.18740454545454543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k=20, r=0.1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k=20, r=0.1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k=20, r=0.1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k=5, r=0.1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k=20, r=0.9</v>
      </c>
    </row>
    <row r="218" spans="1:161" x14ac:dyDescent="0.2">
      <c r="A218" s="1" t="s">
        <v>187</v>
      </c>
      <c r="B218" s="4">
        <v>0.63700000000000001</v>
      </c>
      <c r="C218" s="4">
        <v>0.69920000000000004</v>
      </c>
      <c r="D218" s="4">
        <v>0.38440000000000002</v>
      </c>
      <c r="E218" s="4">
        <v>0.96430000000000005</v>
      </c>
      <c r="F218" s="4">
        <v>0.318</v>
      </c>
      <c r="G218" s="5">
        <v>0.6522</v>
      </c>
      <c r="H218" s="5">
        <v>0.73540000000000005</v>
      </c>
      <c r="I218" s="5">
        <v>0.3846</v>
      </c>
      <c r="J218" s="5">
        <v>0.95550000000000002</v>
      </c>
      <c r="K218" s="5">
        <v>0.41149999999999998</v>
      </c>
      <c r="L218" s="4">
        <v>0.67059999999999997</v>
      </c>
      <c r="M218" s="4">
        <v>0.77580000000000005</v>
      </c>
      <c r="N218" s="4">
        <v>0.35830000000000001</v>
      </c>
      <c r="O218" s="4">
        <v>0.94169999999999998</v>
      </c>
      <c r="P218" s="4">
        <v>0.3</v>
      </c>
      <c r="Q218" s="5">
        <v>0.71189999999999998</v>
      </c>
      <c r="R218" s="5">
        <v>0.87549999999999994</v>
      </c>
      <c r="S218" s="5">
        <v>0.2984</v>
      </c>
      <c r="T218" s="5">
        <v>0.91469999999999996</v>
      </c>
      <c r="U218" s="5">
        <v>0.16830000000000001</v>
      </c>
      <c r="V218" s="4">
        <v>0.83360000000000001</v>
      </c>
      <c r="W218" s="4">
        <v>1.1884999999999999</v>
      </c>
      <c r="X218" s="4">
        <v>0.21809999999999999</v>
      </c>
      <c r="Y218" s="4">
        <v>0.80930000000000002</v>
      </c>
      <c r="Z218" s="4">
        <v>6.3299999999999995E-2</v>
      </c>
      <c r="AA218" s="14">
        <v>0.63800000000000001</v>
      </c>
      <c r="AB218" s="14">
        <v>0.70220000000000005</v>
      </c>
      <c r="AC218" s="14">
        <v>0.40849999999999997</v>
      </c>
      <c r="AD218" s="14">
        <v>0.96309999999999996</v>
      </c>
      <c r="AE218" s="14">
        <v>0.29389999999999999</v>
      </c>
      <c r="AF218" s="4">
        <v>0.65139999999999998</v>
      </c>
      <c r="AG218" s="4">
        <v>0.73150000000000004</v>
      </c>
      <c r="AH218" s="4">
        <v>0.38990000000000002</v>
      </c>
      <c r="AI218" s="4">
        <v>0.95489999999999997</v>
      </c>
      <c r="AJ218" s="4">
        <v>0.35539999999999999</v>
      </c>
      <c r="AK218" s="14">
        <v>0.67120000000000002</v>
      </c>
      <c r="AL218" s="14">
        <v>0.77859999999999996</v>
      </c>
      <c r="AM218" s="14">
        <v>0.35310000000000002</v>
      </c>
      <c r="AN218" s="14">
        <v>0.94199999999999995</v>
      </c>
      <c r="AO218" s="14">
        <v>0.307</v>
      </c>
      <c r="AP218" s="4">
        <v>0.71240000000000003</v>
      </c>
      <c r="AQ218" s="4">
        <v>0.87660000000000005</v>
      </c>
      <c r="AR218" s="4">
        <v>0.30049999999999999</v>
      </c>
      <c r="AS218" s="4">
        <v>0.91459999999999997</v>
      </c>
      <c r="AT218" s="4">
        <v>0.18149999999999999</v>
      </c>
      <c r="AU218" s="14">
        <v>0.83450000000000002</v>
      </c>
      <c r="AV218" s="14">
        <v>1.1891</v>
      </c>
      <c r="AW218" s="14">
        <v>0.21310000000000001</v>
      </c>
      <c r="AX218" s="14">
        <v>0.80810000000000004</v>
      </c>
      <c r="AY218" s="14">
        <v>5.6099999999999997E-2</v>
      </c>
      <c r="AZ218" s="4">
        <v>0.63939999999999997</v>
      </c>
      <c r="BA218" s="4">
        <v>0.70550000000000002</v>
      </c>
      <c r="BB218" s="4">
        <v>0.39119999999999999</v>
      </c>
      <c r="BC218" s="4">
        <v>0.96289999999999998</v>
      </c>
      <c r="BD218" s="4">
        <v>0.2717</v>
      </c>
      <c r="BE218" s="5">
        <v>0.6522</v>
      </c>
      <c r="BF218" s="5">
        <v>0.73499999999999999</v>
      </c>
      <c r="BG218" s="5">
        <v>0.38579999999999998</v>
      </c>
      <c r="BH218" s="5">
        <v>0.95569999999999999</v>
      </c>
      <c r="BI218" s="5">
        <v>0.32329999999999998</v>
      </c>
      <c r="BJ218" s="4">
        <v>0.67290000000000005</v>
      </c>
      <c r="BK218" s="4">
        <v>0.78180000000000005</v>
      </c>
      <c r="BL218" s="4">
        <v>0.35249999999999998</v>
      </c>
      <c r="BM218" s="4">
        <v>0.94230000000000003</v>
      </c>
      <c r="BN218" s="4">
        <v>0.27129999999999999</v>
      </c>
      <c r="BO218" s="5">
        <v>0.71309999999999996</v>
      </c>
      <c r="BP218" s="5">
        <v>0.88039999999999996</v>
      </c>
      <c r="BQ218" s="5">
        <v>0.30059999999999998</v>
      </c>
      <c r="BR218" s="5">
        <v>0.91439999999999999</v>
      </c>
      <c r="BS218" s="5">
        <v>0.1608</v>
      </c>
      <c r="BT218" s="4">
        <v>0.83409999999999995</v>
      </c>
      <c r="BU218" s="4">
        <v>1.1908000000000001</v>
      </c>
      <c r="BV218" s="4">
        <v>0.21890000000000001</v>
      </c>
      <c r="BW218" s="4">
        <v>0.80820000000000003</v>
      </c>
      <c r="BX218" s="4">
        <v>4.9799999999999997E-2</v>
      </c>
      <c r="BY218" s="5">
        <v>0.63600000000000001</v>
      </c>
      <c r="BZ218" s="5">
        <v>0.69950000000000001</v>
      </c>
      <c r="CA218" s="5">
        <v>0.40839999999999999</v>
      </c>
      <c r="CB218" s="5">
        <v>0.96299999999999997</v>
      </c>
      <c r="CC218" s="5">
        <v>0.24610000000000001</v>
      </c>
      <c r="CD218" s="4">
        <v>0.65139999999999998</v>
      </c>
      <c r="CE218" s="4">
        <v>0.73340000000000005</v>
      </c>
      <c r="CF218" s="4">
        <v>0.38579999999999998</v>
      </c>
      <c r="CG218" s="4">
        <v>0.95530000000000004</v>
      </c>
      <c r="CH218" s="4">
        <v>0.31209999999999999</v>
      </c>
      <c r="CI218" s="5">
        <v>0.67210000000000003</v>
      </c>
      <c r="CJ218" s="5">
        <v>0.7802</v>
      </c>
      <c r="CK218" s="5">
        <v>0.35289999999999999</v>
      </c>
      <c r="CL218" s="5">
        <v>0.94259999999999999</v>
      </c>
      <c r="CM218" s="5">
        <v>0.23599999999999999</v>
      </c>
      <c r="CN218" s="4">
        <v>0.71230000000000004</v>
      </c>
      <c r="CO218" s="4">
        <v>0.87760000000000005</v>
      </c>
      <c r="CP218" s="4">
        <v>0.30149999999999999</v>
      </c>
      <c r="CQ218" s="4">
        <v>0.91459999999999997</v>
      </c>
      <c r="CR218" s="4">
        <v>0.1222</v>
      </c>
      <c r="CS218" s="5">
        <v>0.8337</v>
      </c>
      <c r="CT218" s="5">
        <v>1.1896</v>
      </c>
      <c r="CU218" s="5">
        <v>0.2175</v>
      </c>
      <c r="CV218" s="5">
        <v>0.80830000000000002</v>
      </c>
      <c r="CW218" s="5">
        <v>4.0399999999999998E-2</v>
      </c>
      <c r="CX218" s="4">
        <v>0.63880000000000003</v>
      </c>
      <c r="CY218" s="4">
        <v>0.70440000000000003</v>
      </c>
      <c r="CZ218" s="4">
        <v>0.40400000000000003</v>
      </c>
      <c r="DA218" s="4">
        <v>0.96240000000000003</v>
      </c>
      <c r="DB218" s="4">
        <v>0.26879999999999998</v>
      </c>
      <c r="DC218" s="5"/>
      <c r="DD218" s="5"/>
      <c r="DE218" s="5"/>
      <c r="DF218" s="5"/>
      <c r="DG218" s="5"/>
      <c r="DH218" s="4">
        <v>0.67159999999999997</v>
      </c>
      <c r="DI218" s="4">
        <v>0.77929999999999999</v>
      </c>
      <c r="DJ218" s="4">
        <v>0.35549999999999998</v>
      </c>
      <c r="DK218" s="4">
        <v>0.94179999999999997</v>
      </c>
      <c r="DL218" s="4">
        <v>0.2273</v>
      </c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0.69729090909090907</v>
      </c>
      <c r="EW218" s="4">
        <f t="shared" si="73"/>
        <v>0.84590454545454541</v>
      </c>
      <c r="EX218" s="4">
        <f t="shared" si="74"/>
        <v>0.33561363636363634</v>
      </c>
      <c r="EY218" s="4">
        <f t="shared" si="75"/>
        <v>0.91998636363636344</v>
      </c>
      <c r="EZ218" s="4">
        <f t="shared" si="76"/>
        <v>0.22658181818181819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k=20, r=0.1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r=0.1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k=10, r=0.1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k=5, r=0.1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k=20, r=0.9</v>
      </c>
    </row>
    <row r="219" spans="1:161" x14ac:dyDescent="0.2">
      <c r="A219" s="1" t="s">
        <v>188</v>
      </c>
      <c r="B219" s="4">
        <v>0.63949999999999996</v>
      </c>
      <c r="C219" s="4">
        <v>0.70450000000000002</v>
      </c>
      <c r="D219" s="4">
        <v>0.38090000000000002</v>
      </c>
      <c r="E219" s="4">
        <v>0.96430000000000005</v>
      </c>
      <c r="F219" s="4">
        <v>0.39550000000000002</v>
      </c>
      <c r="G219" s="5">
        <v>0.65449999999999997</v>
      </c>
      <c r="H219" s="5">
        <v>0.74019999999999997</v>
      </c>
      <c r="I219" s="5">
        <v>0.38279999999999997</v>
      </c>
      <c r="J219" s="5">
        <v>0.95550000000000002</v>
      </c>
      <c r="K219" s="5">
        <v>0.4677</v>
      </c>
      <c r="L219" s="4">
        <v>0.67269999999999996</v>
      </c>
      <c r="M219" s="4">
        <v>0.78</v>
      </c>
      <c r="N219" s="4">
        <v>0.35720000000000002</v>
      </c>
      <c r="O219" s="4">
        <v>0.94169999999999998</v>
      </c>
      <c r="P219" s="4">
        <v>0.33279999999999998</v>
      </c>
      <c r="Q219" s="5">
        <v>0.71330000000000005</v>
      </c>
      <c r="R219" s="5">
        <v>0.87809999999999999</v>
      </c>
      <c r="S219" s="5">
        <v>0.29830000000000001</v>
      </c>
      <c r="T219" s="5">
        <v>0.91469999999999996</v>
      </c>
      <c r="U219" s="5">
        <v>0.2036</v>
      </c>
      <c r="V219" s="4">
        <v>0.83340000000000003</v>
      </c>
      <c r="W219" s="4">
        <v>1.1871</v>
      </c>
      <c r="X219" s="4">
        <v>0.21840000000000001</v>
      </c>
      <c r="Y219" s="4">
        <v>0.80930000000000002</v>
      </c>
      <c r="Z219" s="4">
        <v>6.9099999999999995E-2</v>
      </c>
      <c r="AA219" s="14">
        <v>0.64039999999999997</v>
      </c>
      <c r="AB219" s="14">
        <v>0.70709999999999995</v>
      </c>
      <c r="AC219" s="14">
        <v>0.40510000000000002</v>
      </c>
      <c r="AD219" s="14">
        <v>0.96309999999999996</v>
      </c>
      <c r="AE219" s="14">
        <v>0.33779999999999999</v>
      </c>
      <c r="AF219" s="4">
        <v>0.65369999999999995</v>
      </c>
      <c r="AG219" s="4">
        <v>0.73640000000000005</v>
      </c>
      <c r="AH219" s="4">
        <v>0.38840000000000002</v>
      </c>
      <c r="AI219" s="4">
        <v>0.95489999999999997</v>
      </c>
      <c r="AJ219" s="4">
        <v>0.41239999999999999</v>
      </c>
      <c r="AK219" s="14">
        <v>0.67320000000000002</v>
      </c>
      <c r="AL219" s="14">
        <v>0.78269999999999995</v>
      </c>
      <c r="AM219" s="14">
        <v>0.35210000000000002</v>
      </c>
      <c r="AN219" s="14">
        <v>0.94199999999999995</v>
      </c>
      <c r="AO219" s="14">
        <v>0.32019999999999998</v>
      </c>
      <c r="AP219" s="4">
        <v>0.71389999999999998</v>
      </c>
      <c r="AQ219" s="4">
        <v>0.87939999999999996</v>
      </c>
      <c r="AR219" s="4">
        <v>0.30020000000000002</v>
      </c>
      <c r="AS219" s="4">
        <v>0.91459999999999997</v>
      </c>
      <c r="AT219" s="4">
        <v>0.21060000000000001</v>
      </c>
      <c r="AU219" s="14">
        <v>0.83440000000000003</v>
      </c>
      <c r="AV219" s="14">
        <v>1.1882999999999999</v>
      </c>
      <c r="AW219" s="14">
        <v>0.2135</v>
      </c>
      <c r="AX219" s="14">
        <v>0.80810000000000004</v>
      </c>
      <c r="AY219" s="14">
        <v>6.1100000000000002E-2</v>
      </c>
      <c r="AZ219" s="4">
        <v>0.64180000000000004</v>
      </c>
      <c r="BA219" s="4">
        <v>0.71020000000000005</v>
      </c>
      <c r="BB219" s="4">
        <v>0.38919999999999999</v>
      </c>
      <c r="BC219" s="4">
        <v>0.96289999999999998</v>
      </c>
      <c r="BD219" s="4">
        <v>0.31730000000000003</v>
      </c>
      <c r="BE219" s="5">
        <v>0.65439999999999998</v>
      </c>
      <c r="BF219" s="5">
        <v>0.73950000000000005</v>
      </c>
      <c r="BG219" s="5">
        <v>0.38450000000000001</v>
      </c>
      <c r="BH219" s="5">
        <v>0.95569999999999999</v>
      </c>
      <c r="BI219" s="5">
        <v>0.37430000000000002</v>
      </c>
      <c r="BJ219" s="4">
        <v>0.67490000000000006</v>
      </c>
      <c r="BK219" s="4">
        <v>0.78580000000000005</v>
      </c>
      <c r="BL219" s="4">
        <v>0.35160000000000002</v>
      </c>
      <c r="BM219" s="4">
        <v>0.94230000000000003</v>
      </c>
      <c r="BN219" s="4">
        <v>0.3</v>
      </c>
      <c r="BO219" s="5">
        <v>0.71460000000000001</v>
      </c>
      <c r="BP219" s="5">
        <v>0.88319999999999999</v>
      </c>
      <c r="BQ219" s="5">
        <v>0.30030000000000001</v>
      </c>
      <c r="BR219" s="5">
        <v>0.91439999999999999</v>
      </c>
      <c r="BS219" s="5">
        <v>0.17610000000000001</v>
      </c>
      <c r="BT219" s="4">
        <v>0.83389999999999997</v>
      </c>
      <c r="BU219" s="4">
        <v>1.1897</v>
      </c>
      <c r="BV219" s="4">
        <v>0.21920000000000001</v>
      </c>
      <c r="BW219" s="4">
        <v>0.80820000000000003</v>
      </c>
      <c r="BX219" s="4">
        <v>4.82E-2</v>
      </c>
      <c r="BY219" s="5">
        <v>0.63839999999999997</v>
      </c>
      <c r="BZ219" s="5">
        <v>0.70409999999999995</v>
      </c>
      <c r="CA219" s="5">
        <v>0.40660000000000002</v>
      </c>
      <c r="CB219" s="5">
        <v>0.96299999999999997</v>
      </c>
      <c r="CC219" s="5">
        <v>0.29659999999999997</v>
      </c>
      <c r="CD219" s="4">
        <v>0.65359999999999996</v>
      </c>
      <c r="CE219" s="4">
        <v>0.7379</v>
      </c>
      <c r="CF219" s="4">
        <v>0.38440000000000002</v>
      </c>
      <c r="CG219" s="4">
        <v>0.95530000000000004</v>
      </c>
      <c r="CH219" s="4">
        <v>0.36720000000000003</v>
      </c>
      <c r="CI219" s="5">
        <v>0.67410000000000003</v>
      </c>
      <c r="CJ219" s="5">
        <v>0.78410000000000002</v>
      </c>
      <c r="CK219" s="5">
        <v>0.35189999999999999</v>
      </c>
      <c r="CL219" s="5">
        <v>0.94259999999999999</v>
      </c>
      <c r="CM219" s="5">
        <v>0.26919999999999999</v>
      </c>
      <c r="CN219" s="4">
        <v>0.71379999999999999</v>
      </c>
      <c r="CO219" s="4">
        <v>0.88029999999999997</v>
      </c>
      <c r="CP219" s="4">
        <v>0.3014</v>
      </c>
      <c r="CQ219" s="4">
        <v>0.91459999999999997</v>
      </c>
      <c r="CR219" s="4">
        <v>0.1323</v>
      </c>
      <c r="CS219" s="5">
        <v>0.83360000000000001</v>
      </c>
      <c r="CT219" s="5">
        <v>1.1886000000000001</v>
      </c>
      <c r="CU219" s="5">
        <v>0.21779999999999999</v>
      </c>
      <c r="CV219" s="5">
        <v>0.80830000000000002</v>
      </c>
      <c r="CW219" s="5">
        <v>4.0500000000000001E-2</v>
      </c>
      <c r="CX219" s="4">
        <v>0.64119999999999999</v>
      </c>
      <c r="CY219" s="4">
        <v>0.70909999999999995</v>
      </c>
      <c r="CZ219" s="4">
        <v>0.4022</v>
      </c>
      <c r="DA219" s="4">
        <v>0.96240000000000003</v>
      </c>
      <c r="DB219" s="4">
        <v>0.32</v>
      </c>
      <c r="DC219" s="5"/>
      <c r="DD219" s="5"/>
      <c r="DE219" s="5"/>
      <c r="DF219" s="5"/>
      <c r="DG219" s="5"/>
      <c r="DH219" s="4">
        <v>0.67359999999999998</v>
      </c>
      <c r="DI219" s="4">
        <v>0.7833</v>
      </c>
      <c r="DJ219" s="4">
        <v>0.35470000000000002</v>
      </c>
      <c r="DK219" s="4">
        <v>0.94179999999999997</v>
      </c>
      <c r="DL219" s="4">
        <v>0.2606</v>
      </c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0.69895000000000007</v>
      </c>
      <c r="EW219" s="4">
        <f t="shared" si="73"/>
        <v>0.84907272727272731</v>
      </c>
      <c r="EX219" s="4">
        <f t="shared" si="74"/>
        <v>0.33457727272727272</v>
      </c>
      <c r="EY219" s="4">
        <f t="shared" si="75"/>
        <v>0.91998636363636344</v>
      </c>
      <c r="EZ219" s="4">
        <f t="shared" si="76"/>
        <v>0.2596863636363636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k=20, r=0.1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k=20, r=0.1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k=20, r=0.1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k=5, r=0.1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k=20, r=0.9</v>
      </c>
    </row>
    <row r="220" spans="1:161" x14ac:dyDescent="0.2">
      <c r="A220" s="1" t="s">
        <v>189</v>
      </c>
      <c r="B220" s="4">
        <v>0.65610000000000002</v>
      </c>
      <c r="C220" s="4">
        <v>0.73570000000000002</v>
      </c>
      <c r="D220" s="4">
        <v>0.35539999999999999</v>
      </c>
      <c r="E220" s="4">
        <v>0.96430000000000005</v>
      </c>
      <c r="F220" s="4">
        <v>0.3019</v>
      </c>
      <c r="G220" s="5">
        <v>0.66549999999999998</v>
      </c>
      <c r="H220" s="5">
        <v>0.76039999999999996</v>
      </c>
      <c r="I220" s="5">
        <v>0.36620000000000003</v>
      </c>
      <c r="J220" s="5">
        <v>0.95550000000000002</v>
      </c>
      <c r="K220" s="5">
        <v>0.3906</v>
      </c>
      <c r="L220" s="4">
        <v>0.67720000000000002</v>
      </c>
      <c r="M220" s="4">
        <v>0.78520000000000001</v>
      </c>
      <c r="N220" s="4">
        <v>0.35249999999999998</v>
      </c>
      <c r="O220" s="4">
        <v>0.94169999999999998</v>
      </c>
      <c r="P220" s="4">
        <v>0.29299999999999998</v>
      </c>
      <c r="Q220" s="5">
        <v>0.70409999999999995</v>
      </c>
      <c r="R220" s="5">
        <v>0.85019999999999996</v>
      </c>
      <c r="S220" s="5">
        <v>0.31230000000000002</v>
      </c>
      <c r="T220" s="5">
        <v>0.91469999999999996</v>
      </c>
      <c r="U220" s="5">
        <v>0.17399999999999999</v>
      </c>
      <c r="V220" s="4">
        <v>0.81540000000000001</v>
      </c>
      <c r="W220" s="4">
        <v>1.1406000000000001</v>
      </c>
      <c r="X220" s="4">
        <v>0.22539999999999999</v>
      </c>
      <c r="Y220" s="4">
        <v>0.80930000000000002</v>
      </c>
      <c r="Z220" s="4">
        <v>6.7400000000000002E-2</v>
      </c>
      <c r="AA220" s="14">
        <v>0.65600000000000003</v>
      </c>
      <c r="AB220" s="14">
        <v>0.7369</v>
      </c>
      <c r="AC220" s="14">
        <v>0.37830000000000003</v>
      </c>
      <c r="AD220" s="14">
        <v>0.96309999999999996</v>
      </c>
      <c r="AE220" s="14">
        <v>0.27589999999999998</v>
      </c>
      <c r="AF220" s="4">
        <v>0.66490000000000005</v>
      </c>
      <c r="AG220" s="4">
        <v>0.75580000000000003</v>
      </c>
      <c r="AH220" s="4">
        <v>0.37090000000000001</v>
      </c>
      <c r="AI220" s="4">
        <v>0.95489999999999997</v>
      </c>
      <c r="AJ220" s="4">
        <v>0.30630000000000002</v>
      </c>
      <c r="AK220" s="14">
        <v>0.67759999999999998</v>
      </c>
      <c r="AL220" s="14">
        <v>0.7873</v>
      </c>
      <c r="AM220" s="14">
        <v>0.3483</v>
      </c>
      <c r="AN220" s="14">
        <v>0.94199999999999995</v>
      </c>
      <c r="AO220" s="14">
        <v>0.27389999999999998</v>
      </c>
      <c r="AP220" s="4">
        <v>0.70509999999999995</v>
      </c>
      <c r="AQ220" s="4">
        <v>0.85189999999999999</v>
      </c>
      <c r="AR220" s="4">
        <v>0.313</v>
      </c>
      <c r="AS220" s="4">
        <v>0.91459999999999997</v>
      </c>
      <c r="AT220" s="4">
        <v>0.187</v>
      </c>
      <c r="AU220" s="14">
        <v>0.81659999999999999</v>
      </c>
      <c r="AV220" s="14">
        <v>1.1422000000000001</v>
      </c>
      <c r="AW220" s="14">
        <v>0.22059999999999999</v>
      </c>
      <c r="AX220" s="14">
        <v>0.80810000000000004</v>
      </c>
      <c r="AY220" s="14">
        <v>6.2700000000000006E-2</v>
      </c>
      <c r="AZ220" s="4">
        <v>0.65620000000000001</v>
      </c>
      <c r="BA220" s="4">
        <v>0.73680000000000001</v>
      </c>
      <c r="BB220" s="4">
        <v>0.36520000000000002</v>
      </c>
      <c r="BC220" s="4">
        <v>0.96289999999999998</v>
      </c>
      <c r="BD220" s="4">
        <v>0.24929999999999999</v>
      </c>
      <c r="BE220" s="5">
        <v>0.66539999999999999</v>
      </c>
      <c r="BF220" s="5">
        <v>0.75849999999999995</v>
      </c>
      <c r="BG220" s="5">
        <v>0.36709999999999998</v>
      </c>
      <c r="BH220" s="5">
        <v>0.95569999999999999</v>
      </c>
      <c r="BI220" s="5">
        <v>0.28510000000000002</v>
      </c>
      <c r="BJ220" s="4">
        <v>0.67920000000000003</v>
      </c>
      <c r="BK220" s="4">
        <v>0.79039999999999999</v>
      </c>
      <c r="BL220" s="4">
        <v>0.3483</v>
      </c>
      <c r="BM220" s="4">
        <v>0.94230000000000003</v>
      </c>
      <c r="BN220" s="4">
        <v>0.2616</v>
      </c>
      <c r="BO220" s="5">
        <v>0.70569999999999999</v>
      </c>
      <c r="BP220" s="5">
        <v>0.85550000000000004</v>
      </c>
      <c r="BQ220" s="5">
        <v>0.3135</v>
      </c>
      <c r="BR220" s="5">
        <v>0.91439999999999999</v>
      </c>
      <c r="BS220" s="5">
        <v>0.15570000000000001</v>
      </c>
      <c r="BT220" s="4">
        <v>0.8165</v>
      </c>
      <c r="BU220" s="4">
        <v>1.1445000000000001</v>
      </c>
      <c r="BV220" s="4">
        <v>0.22620000000000001</v>
      </c>
      <c r="BW220" s="4">
        <v>0.80820000000000003</v>
      </c>
      <c r="BX220" s="4">
        <v>4.7500000000000001E-2</v>
      </c>
      <c r="BY220" s="5">
        <v>0.65400000000000003</v>
      </c>
      <c r="BZ220" s="5">
        <v>0.73319999999999996</v>
      </c>
      <c r="CA220" s="5">
        <v>0.38240000000000002</v>
      </c>
      <c r="CB220" s="5">
        <v>0.96299999999999997</v>
      </c>
      <c r="CC220" s="5">
        <v>0.2271</v>
      </c>
      <c r="CD220" s="4">
        <v>0.66490000000000005</v>
      </c>
      <c r="CE220" s="4">
        <v>0.75819999999999999</v>
      </c>
      <c r="CF220" s="4">
        <v>0.36780000000000002</v>
      </c>
      <c r="CG220" s="4">
        <v>0.95530000000000004</v>
      </c>
      <c r="CH220" s="4">
        <v>0.29249999999999998</v>
      </c>
      <c r="CI220" s="5">
        <v>0.67859999999999998</v>
      </c>
      <c r="CJ220" s="5">
        <v>0.78900000000000003</v>
      </c>
      <c r="CK220" s="5">
        <v>0.3478</v>
      </c>
      <c r="CL220" s="5">
        <v>0.94259999999999999</v>
      </c>
      <c r="CM220" s="5">
        <v>0.22389999999999999</v>
      </c>
      <c r="CN220" s="4">
        <v>0.70509999999999995</v>
      </c>
      <c r="CO220" s="4">
        <v>0.85340000000000005</v>
      </c>
      <c r="CP220" s="4">
        <v>0.31519999999999998</v>
      </c>
      <c r="CQ220" s="4">
        <v>0.91459999999999997</v>
      </c>
      <c r="CR220" s="4">
        <v>0.11650000000000001</v>
      </c>
      <c r="CS220" s="5">
        <v>0.8165</v>
      </c>
      <c r="CT220" s="5">
        <v>1.1447000000000001</v>
      </c>
      <c r="CU220" s="5">
        <v>0.22470000000000001</v>
      </c>
      <c r="CV220" s="5">
        <v>0.80830000000000002</v>
      </c>
      <c r="CW220" s="5">
        <v>4.0500000000000001E-2</v>
      </c>
      <c r="CX220" s="4">
        <v>0.65649999999999997</v>
      </c>
      <c r="CY220" s="4">
        <v>0.73850000000000005</v>
      </c>
      <c r="CZ220" s="4">
        <v>0.37559999999999999</v>
      </c>
      <c r="DA220" s="4">
        <v>0.96240000000000003</v>
      </c>
      <c r="DB220" s="4">
        <v>0.25469999999999998</v>
      </c>
      <c r="DC220" s="5"/>
      <c r="DD220" s="5"/>
      <c r="DE220" s="5"/>
      <c r="DF220" s="5"/>
      <c r="DG220" s="5"/>
      <c r="DH220" s="4">
        <v>0.67789999999999995</v>
      </c>
      <c r="DI220" s="4">
        <v>0.78759999999999997</v>
      </c>
      <c r="DJ220" s="4">
        <v>0.3513</v>
      </c>
      <c r="DK220" s="4">
        <v>0.94179999999999997</v>
      </c>
      <c r="DL220" s="4">
        <v>0.21779999999999999</v>
      </c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0.70068181818181796</v>
      </c>
      <c r="EW220" s="4">
        <f t="shared" si="73"/>
        <v>0.84711363636363646</v>
      </c>
      <c r="EX220" s="4">
        <f t="shared" si="74"/>
        <v>0.32854545454545464</v>
      </c>
      <c r="EY220" s="4">
        <f t="shared" si="75"/>
        <v>0.91998636363636344</v>
      </c>
      <c r="EZ220" s="4">
        <f t="shared" si="76"/>
        <v>0.21385909090909083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k=20, r=0.1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k=20, r=0.1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k=20, r=0.1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k=5, r=0.1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k=20, r=0.9</v>
      </c>
    </row>
    <row r="221" spans="1:161" x14ac:dyDescent="0.2">
      <c r="A221" s="1" t="s">
        <v>190</v>
      </c>
      <c r="B221" s="4">
        <v>0.65990000000000004</v>
      </c>
      <c r="C221" s="4">
        <v>0.74380000000000002</v>
      </c>
      <c r="D221" s="4">
        <v>0.35389999999999999</v>
      </c>
      <c r="E221" s="4">
        <v>0.96430000000000005</v>
      </c>
      <c r="F221" s="4">
        <v>0.3755</v>
      </c>
      <c r="G221" s="5">
        <v>0.66879999999999995</v>
      </c>
      <c r="H221" s="5">
        <v>0.76749999999999996</v>
      </c>
      <c r="I221" s="5">
        <v>0.36420000000000002</v>
      </c>
      <c r="J221" s="5">
        <v>0.95550000000000002</v>
      </c>
      <c r="K221" s="5">
        <v>0.43359999999999999</v>
      </c>
      <c r="L221" s="4">
        <v>0.67989999999999995</v>
      </c>
      <c r="M221" s="4">
        <v>0.79100000000000004</v>
      </c>
      <c r="N221" s="4">
        <v>0.35139999999999999</v>
      </c>
      <c r="O221" s="4">
        <v>0.94169999999999998</v>
      </c>
      <c r="P221" s="4">
        <v>0.31719999999999998</v>
      </c>
      <c r="Q221" s="5">
        <v>0.70609999999999995</v>
      </c>
      <c r="R221" s="5">
        <v>0.85440000000000005</v>
      </c>
      <c r="S221" s="5">
        <v>0.31219999999999998</v>
      </c>
      <c r="T221" s="5">
        <v>0.91469999999999996</v>
      </c>
      <c r="U221" s="5">
        <v>0.185</v>
      </c>
      <c r="V221" s="4">
        <v>0.8155</v>
      </c>
      <c r="W221" s="4">
        <v>1.1402000000000001</v>
      </c>
      <c r="X221" s="4">
        <v>0.22570000000000001</v>
      </c>
      <c r="Y221" s="4">
        <v>0.80930000000000002</v>
      </c>
      <c r="Z221" s="4">
        <v>7.4899999999999994E-2</v>
      </c>
      <c r="AA221" s="14">
        <v>0.66020000000000001</v>
      </c>
      <c r="AB221" s="14">
        <v>0.74509999999999998</v>
      </c>
      <c r="AC221" s="14">
        <v>0.37759999999999999</v>
      </c>
      <c r="AD221" s="14">
        <v>0.96309999999999996</v>
      </c>
      <c r="AE221" s="14">
        <v>0.32500000000000001</v>
      </c>
      <c r="AF221" s="4">
        <v>0.66820000000000002</v>
      </c>
      <c r="AG221" s="4">
        <v>0.76270000000000004</v>
      </c>
      <c r="AH221" s="4">
        <v>0.36870000000000003</v>
      </c>
      <c r="AI221" s="4">
        <v>0.95489999999999997</v>
      </c>
      <c r="AJ221" s="4">
        <v>0.34770000000000001</v>
      </c>
      <c r="AK221" s="14">
        <v>0.68030000000000002</v>
      </c>
      <c r="AL221" s="14">
        <v>0.79279999999999995</v>
      </c>
      <c r="AM221" s="14">
        <v>0.34699999999999998</v>
      </c>
      <c r="AN221" s="14">
        <v>0.94199999999999995</v>
      </c>
      <c r="AO221" s="14">
        <v>0.30559999999999998</v>
      </c>
      <c r="AP221" s="4">
        <v>0.70709999999999995</v>
      </c>
      <c r="AQ221" s="4">
        <v>0.85599999999999998</v>
      </c>
      <c r="AR221" s="4">
        <v>0.31280000000000002</v>
      </c>
      <c r="AS221" s="4">
        <v>0.91459999999999997</v>
      </c>
      <c r="AT221" s="4">
        <v>0.1842</v>
      </c>
      <c r="AU221" s="14">
        <v>0.81679999999999997</v>
      </c>
      <c r="AV221" s="14">
        <v>1.1424000000000001</v>
      </c>
      <c r="AW221" s="14">
        <v>0.221</v>
      </c>
      <c r="AX221" s="14">
        <v>0.80810000000000004</v>
      </c>
      <c r="AY221" s="14">
        <v>6.0900000000000003E-2</v>
      </c>
      <c r="AZ221" s="4">
        <v>0.66020000000000001</v>
      </c>
      <c r="BA221" s="4">
        <v>0.74490000000000001</v>
      </c>
      <c r="BB221" s="4">
        <v>0.36380000000000001</v>
      </c>
      <c r="BC221" s="4">
        <v>0.96289999999999998</v>
      </c>
      <c r="BD221" s="4">
        <v>0.29620000000000002</v>
      </c>
      <c r="BE221" s="5">
        <v>0.66869999999999996</v>
      </c>
      <c r="BF221" s="5">
        <v>0.76549999999999996</v>
      </c>
      <c r="BG221" s="5">
        <v>0.36509999999999998</v>
      </c>
      <c r="BH221" s="5">
        <v>0.95569999999999999</v>
      </c>
      <c r="BI221" s="5">
        <v>0.33019999999999999</v>
      </c>
      <c r="BJ221" s="4">
        <v>0.68200000000000005</v>
      </c>
      <c r="BK221" s="4">
        <v>0.79620000000000002</v>
      </c>
      <c r="BL221" s="4">
        <v>0.34689999999999999</v>
      </c>
      <c r="BM221" s="4">
        <v>0.94230000000000003</v>
      </c>
      <c r="BN221" s="4">
        <v>0.29039999999999999</v>
      </c>
      <c r="BO221" s="5">
        <v>0.70779999999999998</v>
      </c>
      <c r="BP221" s="5">
        <v>0.86</v>
      </c>
      <c r="BQ221" s="5">
        <v>0.31290000000000001</v>
      </c>
      <c r="BR221" s="5">
        <v>0.91439999999999999</v>
      </c>
      <c r="BS221" s="5">
        <v>0.16789999999999999</v>
      </c>
      <c r="BT221" s="4">
        <v>0.81669999999999998</v>
      </c>
      <c r="BU221" s="4">
        <v>1.1443000000000001</v>
      </c>
      <c r="BV221" s="4">
        <v>0.2266</v>
      </c>
      <c r="BW221" s="4">
        <v>0.80820000000000003</v>
      </c>
      <c r="BX221" s="4">
        <v>4.7399999999999998E-2</v>
      </c>
      <c r="BY221" s="5">
        <v>0.65800000000000003</v>
      </c>
      <c r="BZ221" s="5">
        <v>0.74099999999999999</v>
      </c>
      <c r="CA221" s="5">
        <v>0.38019999999999998</v>
      </c>
      <c r="CB221" s="5">
        <v>0.96299999999999997</v>
      </c>
      <c r="CC221" s="5">
        <v>0.27839999999999998</v>
      </c>
      <c r="CD221" s="4">
        <v>0.66810000000000003</v>
      </c>
      <c r="CE221" s="4">
        <v>0.76500000000000001</v>
      </c>
      <c r="CF221" s="4">
        <v>0.3659</v>
      </c>
      <c r="CG221" s="4">
        <v>0.95530000000000004</v>
      </c>
      <c r="CH221" s="4">
        <v>0.34649999999999997</v>
      </c>
      <c r="CI221" s="5">
        <v>0.68130000000000002</v>
      </c>
      <c r="CJ221" s="5">
        <v>0.79469999999999996</v>
      </c>
      <c r="CK221" s="5">
        <v>0.34649999999999997</v>
      </c>
      <c r="CL221" s="5">
        <v>0.94259999999999999</v>
      </c>
      <c r="CM221" s="5">
        <v>0.25640000000000002</v>
      </c>
      <c r="CN221" s="4">
        <v>0.70720000000000005</v>
      </c>
      <c r="CO221" s="4">
        <v>0.8579</v>
      </c>
      <c r="CP221" s="4">
        <v>0.31480000000000002</v>
      </c>
      <c r="CQ221" s="4">
        <v>0.91459999999999997</v>
      </c>
      <c r="CR221" s="4">
        <v>0.12709999999999999</v>
      </c>
      <c r="CS221" s="5">
        <v>0.8165</v>
      </c>
      <c r="CT221" s="5">
        <v>1.1443000000000001</v>
      </c>
      <c r="CU221" s="5">
        <v>0.22509999999999999</v>
      </c>
      <c r="CV221" s="5">
        <v>0.80830000000000002</v>
      </c>
      <c r="CW221" s="5">
        <v>4.0399999999999998E-2</v>
      </c>
      <c r="CX221" s="4">
        <v>0.66049999999999998</v>
      </c>
      <c r="CY221" s="4">
        <v>0.74650000000000005</v>
      </c>
      <c r="CZ221" s="4">
        <v>0.37380000000000002</v>
      </c>
      <c r="DA221" s="4">
        <v>0.96240000000000003</v>
      </c>
      <c r="DB221" s="4">
        <v>0.34250000000000003</v>
      </c>
      <c r="DC221" s="5"/>
      <c r="DD221" s="5"/>
      <c r="DE221" s="5"/>
      <c r="DF221" s="5"/>
      <c r="DG221" s="5"/>
      <c r="DH221" s="4">
        <v>0.68069999999999997</v>
      </c>
      <c r="DI221" s="4">
        <v>0.79349999999999998</v>
      </c>
      <c r="DJ221" s="4">
        <v>0.35010000000000002</v>
      </c>
      <c r="DK221" s="4">
        <v>0.94179999999999997</v>
      </c>
      <c r="DL221" s="4">
        <v>0.24890000000000001</v>
      </c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0.70320454545454547</v>
      </c>
      <c r="EW221" s="4">
        <f t="shared" si="73"/>
        <v>0.85225909090909091</v>
      </c>
      <c r="EX221" s="4">
        <f t="shared" si="74"/>
        <v>0.32755454545454549</v>
      </c>
      <c r="EY221" s="4">
        <f t="shared" si="75"/>
        <v>0.91998636363636344</v>
      </c>
      <c r="EZ221" s="4">
        <f t="shared" si="76"/>
        <v>0.24463181818181817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k=20, r=0.1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k=20, r=0.1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k=20, r=0.1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k=5, r=0.1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k=20, r=0.9</v>
      </c>
    </row>
    <row r="222" spans="1:161" x14ac:dyDescent="0.2">
      <c r="A222" s="1" t="s">
        <v>191</v>
      </c>
      <c r="B222" s="4">
        <v>0.64959999999999996</v>
      </c>
      <c r="C222" s="4">
        <v>0.7218</v>
      </c>
      <c r="D222" s="4">
        <v>0.36870000000000003</v>
      </c>
      <c r="E222" s="4">
        <v>0.96430000000000005</v>
      </c>
      <c r="F222" s="4">
        <v>0.31009999999999999</v>
      </c>
      <c r="G222" s="5">
        <v>0.66039999999999999</v>
      </c>
      <c r="H222" s="5">
        <v>0.74939999999999996</v>
      </c>
      <c r="I222" s="5">
        <v>0.37690000000000001</v>
      </c>
      <c r="J222" s="5">
        <v>0.95550000000000002</v>
      </c>
      <c r="K222" s="5">
        <v>0.36359999999999998</v>
      </c>
      <c r="L222" s="4">
        <v>0.67379999999999995</v>
      </c>
      <c r="M222" s="4">
        <v>0.7782</v>
      </c>
      <c r="N222" s="4">
        <v>0.35909999999999997</v>
      </c>
      <c r="O222" s="4">
        <v>0.94169999999999998</v>
      </c>
      <c r="P222" s="4">
        <v>0.27429999999999999</v>
      </c>
      <c r="Q222" s="16">
        <v>0.70899999999999996</v>
      </c>
      <c r="R222" s="16">
        <v>0.86529999999999996</v>
      </c>
      <c r="S222" s="16">
        <v>0.30509999999999998</v>
      </c>
      <c r="T222" s="16"/>
      <c r="U222" s="16">
        <v>0.157</v>
      </c>
      <c r="V222" s="4">
        <v>0.8206</v>
      </c>
      <c r="W222" s="4">
        <v>1.1539999999999999</v>
      </c>
      <c r="X222" s="4">
        <v>0.223</v>
      </c>
      <c r="Y222" s="4">
        <v>0.80930000000000002</v>
      </c>
      <c r="Z222" s="4">
        <v>7.1199999999999999E-2</v>
      </c>
      <c r="AA222" s="14">
        <v>0.64949999999999997</v>
      </c>
      <c r="AB222" s="14">
        <v>0.72309999999999997</v>
      </c>
      <c r="AC222" s="14">
        <v>0.39479999999999998</v>
      </c>
      <c r="AD222" s="14">
        <v>0.96309999999999996</v>
      </c>
      <c r="AE222" s="14">
        <v>0.2747</v>
      </c>
      <c r="AF222" s="4">
        <v>0.65959999999999996</v>
      </c>
      <c r="AG222" s="4">
        <v>0.74460000000000004</v>
      </c>
      <c r="AH222" s="4">
        <v>0.38340000000000002</v>
      </c>
      <c r="AI222" s="4">
        <v>0.95489999999999997</v>
      </c>
      <c r="AJ222" s="4">
        <v>0.30109999999999998</v>
      </c>
      <c r="AK222" s="14">
        <v>0.67410000000000003</v>
      </c>
      <c r="AL222" s="14">
        <v>0.78010000000000002</v>
      </c>
      <c r="AM222" s="14">
        <v>0.35470000000000002</v>
      </c>
      <c r="AN222" s="14">
        <v>0.94199999999999995</v>
      </c>
      <c r="AO222" s="14">
        <v>0.27989999999999998</v>
      </c>
      <c r="AP222" s="4">
        <v>0.70599999999999996</v>
      </c>
      <c r="AQ222" s="4">
        <v>0.85560000000000003</v>
      </c>
      <c r="AR222" s="4">
        <v>0.31059999999999999</v>
      </c>
      <c r="AS222" s="4">
        <v>0.91459999999999997</v>
      </c>
      <c r="AT222" s="4">
        <v>0.17069999999999999</v>
      </c>
      <c r="AU222" s="14">
        <v>0.82179999999999997</v>
      </c>
      <c r="AV222" s="14">
        <v>1.1552</v>
      </c>
      <c r="AW222" s="14">
        <v>0.218</v>
      </c>
      <c r="AX222" s="14">
        <v>0.80810000000000004</v>
      </c>
      <c r="AY222" s="14">
        <v>5.5599999999999997E-2</v>
      </c>
      <c r="AZ222" s="4">
        <v>0.65029999999999999</v>
      </c>
      <c r="BA222" s="4">
        <v>0.72450000000000003</v>
      </c>
      <c r="BB222" s="4">
        <v>0.37959999999999999</v>
      </c>
      <c r="BC222" s="4">
        <v>0.96289999999999998</v>
      </c>
      <c r="BD222" s="4">
        <v>0.24149999999999999</v>
      </c>
      <c r="BE222" s="5">
        <v>0.66020000000000001</v>
      </c>
      <c r="BF222" s="5">
        <v>0.74760000000000004</v>
      </c>
      <c r="BG222" s="5">
        <v>0.379</v>
      </c>
      <c r="BH222" s="5">
        <v>0.95569999999999999</v>
      </c>
      <c r="BI222" s="5">
        <v>0.28599999999999998</v>
      </c>
      <c r="BJ222" s="4">
        <v>0.67579999999999996</v>
      </c>
      <c r="BK222" s="4">
        <v>0.78369999999999995</v>
      </c>
      <c r="BL222" s="4">
        <v>0.35449999999999998</v>
      </c>
      <c r="BM222" s="4">
        <v>0.94230000000000003</v>
      </c>
      <c r="BN222" s="4">
        <v>0.26519999999999999</v>
      </c>
      <c r="BO222" s="14">
        <v>0.70660000000000001</v>
      </c>
      <c r="BP222" s="14">
        <v>0.85929999999999995</v>
      </c>
      <c r="BQ222" s="14">
        <v>0.31159999999999999</v>
      </c>
      <c r="BR222" s="14">
        <v>0.91439999999999999</v>
      </c>
      <c r="BS222" s="14">
        <v>0.157</v>
      </c>
      <c r="BT222" s="4">
        <v>0.82140000000000002</v>
      </c>
      <c r="BU222" s="4">
        <v>1.1571</v>
      </c>
      <c r="BV222" s="4">
        <v>0.2238</v>
      </c>
      <c r="BW222" s="4">
        <v>0.80820000000000003</v>
      </c>
      <c r="BX222" s="4">
        <v>4.7100000000000003E-2</v>
      </c>
      <c r="BY222" s="5">
        <v>0.64770000000000005</v>
      </c>
      <c r="BZ222" s="5">
        <v>0.71989999999999998</v>
      </c>
      <c r="CA222" s="5">
        <v>0.3972</v>
      </c>
      <c r="CB222" s="5">
        <v>0.96299999999999997</v>
      </c>
      <c r="CC222" s="5">
        <v>0.2334</v>
      </c>
      <c r="CD222" s="4">
        <v>0.65969999999999995</v>
      </c>
      <c r="CE222" s="4">
        <v>0.74719999999999998</v>
      </c>
      <c r="CF222" s="4">
        <v>0.37990000000000002</v>
      </c>
      <c r="CG222" s="4">
        <v>0.95530000000000004</v>
      </c>
      <c r="CH222" s="4">
        <v>0.30080000000000001</v>
      </c>
      <c r="CI222" s="5">
        <v>0.67520000000000002</v>
      </c>
      <c r="CJ222" s="5">
        <v>0.78220000000000001</v>
      </c>
      <c r="CK222" s="5">
        <v>0.35420000000000001</v>
      </c>
      <c r="CL222" s="5">
        <v>0.94259999999999999</v>
      </c>
      <c r="CM222" s="5">
        <v>0.22320000000000001</v>
      </c>
      <c r="CN222" s="4">
        <v>0.70589999999999997</v>
      </c>
      <c r="CO222" s="4">
        <v>0.85709999999999997</v>
      </c>
      <c r="CP222" s="4">
        <v>0.31269999999999998</v>
      </c>
      <c r="CQ222" s="4">
        <v>0.91459999999999997</v>
      </c>
      <c r="CR222" s="4">
        <v>0.1172</v>
      </c>
      <c r="CS222" s="5">
        <v>0.82130000000000003</v>
      </c>
      <c r="CT222" s="5">
        <v>1.1569</v>
      </c>
      <c r="CU222" s="5">
        <v>0.2223</v>
      </c>
      <c r="CV222" s="5">
        <v>0.80830000000000002</v>
      </c>
      <c r="CW222" s="5">
        <v>3.95E-2</v>
      </c>
      <c r="CX222" s="4">
        <v>0.6502</v>
      </c>
      <c r="CY222" s="4">
        <v>0.7248</v>
      </c>
      <c r="CZ222" s="4">
        <v>0.39069999999999999</v>
      </c>
      <c r="DA222" s="4">
        <v>0.96240000000000003</v>
      </c>
      <c r="DB222" s="4">
        <v>0.25259999999999999</v>
      </c>
      <c r="DC222" s="5"/>
      <c r="DD222" s="5"/>
      <c r="DE222" s="5"/>
      <c r="DF222" s="5"/>
      <c r="DG222" s="5"/>
      <c r="DH222" s="4">
        <v>0.67459999999999998</v>
      </c>
      <c r="DI222" s="4">
        <v>0.78090000000000004</v>
      </c>
      <c r="DJ222" s="4">
        <v>0.35749999999999998</v>
      </c>
      <c r="DK222" s="4">
        <v>0.94179999999999997</v>
      </c>
      <c r="DL222" s="4">
        <v>0.21759999999999999</v>
      </c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0.69878636363636371</v>
      </c>
      <c r="EW222" s="4">
        <f t="shared" si="73"/>
        <v>0.84402272727272709</v>
      </c>
      <c r="EX222" s="4">
        <f t="shared" si="74"/>
        <v>0.3344227272727272</v>
      </c>
      <c r="EY222" s="4">
        <f t="shared" si="75"/>
        <v>0.92023809523809508</v>
      </c>
      <c r="EZ222" s="4">
        <f t="shared" si="76"/>
        <v>0.21087727272727277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k=20, r=0.1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k=20, r=0.1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k=20, r=0.1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k=5, r=0.1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k=20, r=0.9</v>
      </c>
    </row>
    <row r="223" spans="1:161" x14ac:dyDescent="0.2">
      <c r="A223" s="1" t="s">
        <v>192</v>
      </c>
      <c r="B223" s="4">
        <v>0.65300000000000002</v>
      </c>
      <c r="C223" s="4">
        <v>0.72919999999999996</v>
      </c>
      <c r="D223" s="4">
        <v>0.36709999999999998</v>
      </c>
      <c r="E223" s="4">
        <v>0.96430000000000005</v>
      </c>
      <c r="F223" s="4">
        <v>0.38629999999999998</v>
      </c>
      <c r="G223" s="5">
        <v>0.6633</v>
      </c>
      <c r="H223" s="5">
        <v>0.75580000000000003</v>
      </c>
      <c r="I223" s="5">
        <v>0.37480000000000002</v>
      </c>
      <c r="J223" s="5">
        <v>0.95550000000000002</v>
      </c>
      <c r="K223" s="5">
        <v>0.40970000000000001</v>
      </c>
      <c r="L223" s="4">
        <v>0.67630000000000001</v>
      </c>
      <c r="M223" s="4">
        <v>0.78359999999999996</v>
      </c>
      <c r="N223" s="4">
        <v>0.35780000000000001</v>
      </c>
      <c r="O223" s="4">
        <v>0.94169999999999998</v>
      </c>
      <c r="P223" s="4">
        <v>0.31130000000000002</v>
      </c>
      <c r="Q223" s="5">
        <v>0.70640000000000003</v>
      </c>
      <c r="R223" s="5">
        <v>0.85609999999999997</v>
      </c>
      <c r="S223" s="5">
        <v>0.311</v>
      </c>
      <c r="T223" s="5">
        <v>0.91479999999999995</v>
      </c>
      <c r="U223" s="5">
        <v>0.1923</v>
      </c>
      <c r="V223" s="4">
        <v>0.82069999999999999</v>
      </c>
      <c r="W223" s="4">
        <v>1.1531</v>
      </c>
      <c r="X223" s="4">
        <v>0.22339999999999999</v>
      </c>
      <c r="Y223" s="4">
        <v>0.80930000000000002</v>
      </c>
      <c r="Z223" s="4">
        <v>6.9099999999999995E-2</v>
      </c>
      <c r="AA223" s="14">
        <v>0.65310000000000001</v>
      </c>
      <c r="AB223" s="14">
        <v>0.73040000000000005</v>
      </c>
      <c r="AC223" s="14">
        <v>0.39240000000000003</v>
      </c>
      <c r="AD223" s="14">
        <v>0.96309999999999996</v>
      </c>
      <c r="AE223" s="14">
        <v>0.32919999999999999</v>
      </c>
      <c r="AF223" s="4">
        <v>0.66249999999999998</v>
      </c>
      <c r="AG223" s="4">
        <v>0.751</v>
      </c>
      <c r="AH223" s="4">
        <v>0.38119999999999998</v>
      </c>
      <c r="AI223" s="4">
        <v>0.95489999999999997</v>
      </c>
      <c r="AJ223" s="4">
        <v>0.35010000000000002</v>
      </c>
      <c r="AK223" s="14">
        <v>0.67659999999999998</v>
      </c>
      <c r="AL223" s="14">
        <v>0.78539999999999999</v>
      </c>
      <c r="AM223" s="14">
        <v>0.3533</v>
      </c>
      <c r="AN223" s="14">
        <v>0.94199999999999995</v>
      </c>
      <c r="AO223" s="14">
        <v>0.32390000000000002</v>
      </c>
      <c r="AP223" s="4">
        <v>0.70789999999999997</v>
      </c>
      <c r="AQ223" s="4">
        <v>0.85950000000000004</v>
      </c>
      <c r="AR223" s="4">
        <v>0.31040000000000001</v>
      </c>
      <c r="AS223" s="4">
        <v>0.91459999999999997</v>
      </c>
      <c r="AT223" s="4">
        <v>0.18909999999999999</v>
      </c>
      <c r="AU223" s="14">
        <v>0.82189999999999996</v>
      </c>
      <c r="AV223" s="14">
        <v>1.1549</v>
      </c>
      <c r="AW223" s="14">
        <v>0.21840000000000001</v>
      </c>
      <c r="AX223" s="14">
        <v>0.80810000000000004</v>
      </c>
      <c r="AY223" s="14">
        <v>5.8400000000000001E-2</v>
      </c>
      <c r="AZ223" s="4">
        <v>0.65359999999999996</v>
      </c>
      <c r="BA223" s="4">
        <v>0.73140000000000005</v>
      </c>
      <c r="BB223" s="4">
        <v>0.37769999999999998</v>
      </c>
      <c r="BC223" s="4">
        <v>0.96289999999999998</v>
      </c>
      <c r="BD223" s="4">
        <v>0.29289999999999999</v>
      </c>
      <c r="BE223" s="5">
        <v>0.66310000000000002</v>
      </c>
      <c r="BF223" s="5">
        <v>0.75380000000000003</v>
      </c>
      <c r="BG223" s="5">
        <v>0.377</v>
      </c>
      <c r="BH223" s="5">
        <v>0.95569999999999999</v>
      </c>
      <c r="BI223" s="5">
        <v>0.33439999999999998</v>
      </c>
      <c r="BJ223" s="4">
        <v>0.67830000000000001</v>
      </c>
      <c r="BK223" s="4">
        <v>0.78900000000000003</v>
      </c>
      <c r="BL223" s="4">
        <v>0.35299999999999998</v>
      </c>
      <c r="BM223" s="4">
        <v>0.94230000000000003</v>
      </c>
      <c r="BN223" s="4">
        <v>0.29820000000000002</v>
      </c>
      <c r="BO223" s="5">
        <v>0.70850000000000002</v>
      </c>
      <c r="BP223" s="5">
        <v>0.86339999999999995</v>
      </c>
      <c r="BQ223" s="5">
        <v>0.31109999999999999</v>
      </c>
      <c r="BR223" s="5">
        <v>0.91439999999999999</v>
      </c>
      <c r="BS223" s="5">
        <v>0.17</v>
      </c>
      <c r="BT223" s="4">
        <v>0.82140000000000002</v>
      </c>
      <c r="BU223" s="4">
        <v>1.1565000000000001</v>
      </c>
      <c r="BV223" s="4">
        <v>0.22420000000000001</v>
      </c>
      <c r="BW223" s="4">
        <v>0.80820000000000003</v>
      </c>
      <c r="BX223" s="4">
        <v>4.8399999999999999E-2</v>
      </c>
      <c r="BY223" s="5">
        <v>0.6512</v>
      </c>
      <c r="BZ223" s="5">
        <v>0.72689999999999999</v>
      </c>
      <c r="CA223" s="5">
        <v>0.39400000000000002</v>
      </c>
      <c r="CB223" s="5">
        <v>0.96299999999999997</v>
      </c>
      <c r="CC223" s="5">
        <v>0.29499999999999998</v>
      </c>
      <c r="CD223" s="4">
        <v>0.66249999999999998</v>
      </c>
      <c r="CE223" s="4">
        <v>0.75319999999999998</v>
      </c>
      <c r="CF223" s="4">
        <v>0.37790000000000001</v>
      </c>
      <c r="CG223" s="4">
        <v>0.95530000000000004</v>
      </c>
      <c r="CH223" s="4">
        <v>0.35149999999999998</v>
      </c>
      <c r="CI223" s="5">
        <v>0.67769999999999997</v>
      </c>
      <c r="CJ223" s="5">
        <v>0.78749999999999998</v>
      </c>
      <c r="CK223" s="5">
        <v>0.35289999999999999</v>
      </c>
      <c r="CL223" s="5">
        <v>0.94259999999999999</v>
      </c>
      <c r="CM223" s="5">
        <v>0.25950000000000001</v>
      </c>
      <c r="CN223" s="4">
        <v>0.70779999999999998</v>
      </c>
      <c r="CO223" s="4">
        <v>0.86109999999999998</v>
      </c>
      <c r="CP223" s="4">
        <v>0.31230000000000002</v>
      </c>
      <c r="CQ223" s="4">
        <v>0.91459999999999997</v>
      </c>
      <c r="CR223" s="4">
        <v>0.1285</v>
      </c>
      <c r="CS223" s="5">
        <v>0.82130000000000003</v>
      </c>
      <c r="CT223" s="5">
        <v>1.1561999999999999</v>
      </c>
      <c r="CU223" s="5">
        <v>0.22259999999999999</v>
      </c>
      <c r="CV223" s="5">
        <v>0.80830000000000002</v>
      </c>
      <c r="CW223" s="5">
        <v>4.1200000000000001E-2</v>
      </c>
      <c r="CX223" s="4">
        <v>0.65359999999999996</v>
      </c>
      <c r="CY223" s="4">
        <v>0.7319</v>
      </c>
      <c r="CZ223" s="4">
        <v>0.38890000000000002</v>
      </c>
      <c r="DA223" s="4">
        <v>0.96240000000000003</v>
      </c>
      <c r="DB223" s="4">
        <v>0.30599999999999999</v>
      </c>
      <c r="DC223" s="5"/>
      <c r="DD223" s="5"/>
      <c r="DE223" s="5"/>
      <c r="DF223" s="5"/>
      <c r="DG223" s="5"/>
      <c r="DH223" s="4">
        <v>0.67710000000000004</v>
      </c>
      <c r="DI223" s="4">
        <v>0.7863</v>
      </c>
      <c r="DJ223" s="4">
        <v>0.35620000000000002</v>
      </c>
      <c r="DK223" s="4">
        <v>0.94179999999999997</v>
      </c>
      <c r="DL223" s="4">
        <v>0.25169999999999998</v>
      </c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0.70080909090909094</v>
      </c>
      <c r="EW223" s="4">
        <f t="shared" si="73"/>
        <v>0.84800909090909105</v>
      </c>
      <c r="EX223" s="4">
        <f t="shared" si="74"/>
        <v>0.33352727272727267</v>
      </c>
      <c r="EY223" s="4">
        <f t="shared" si="75"/>
        <v>0.91999090909090886</v>
      </c>
      <c r="EZ223" s="4">
        <f t="shared" si="76"/>
        <v>0.24530454545454539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k=20, r=0.1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k=20, r=0.1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k=20, r=0.1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k=5, r=0.1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k=20, r=0.9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0.70809999999999995</v>
      </c>
      <c r="M224" s="4">
        <v>0.85729999999999995</v>
      </c>
      <c r="N224" s="4">
        <v>0.26219999999999999</v>
      </c>
      <c r="O224" s="4">
        <v>0.89959999999999996</v>
      </c>
      <c r="P224" s="4">
        <v>3.5200000000000002E-2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0.70809999999999995</v>
      </c>
      <c r="EW224" s="4">
        <f t="shared" si="73"/>
        <v>0.85729999999999995</v>
      </c>
      <c r="EX224" s="4">
        <f t="shared" si="74"/>
        <v>0.26219999999999999</v>
      </c>
      <c r="EY224" s="4">
        <f t="shared" si="75"/>
        <v>0.89959999999999996</v>
      </c>
      <c r="EZ224" s="4">
        <f t="shared" si="76"/>
        <v>3.5200000000000002E-2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0.69289999999999996</v>
      </c>
      <c r="M225" s="4">
        <v>0.82789999999999997</v>
      </c>
      <c r="N225" s="4">
        <v>0.32040000000000002</v>
      </c>
      <c r="O225" s="4">
        <v>0.92400000000000004</v>
      </c>
      <c r="P225" s="4">
        <v>2.7300000000000001E-2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>
        <v>0.67249999999999999</v>
      </c>
      <c r="BA225" s="4">
        <v>0.78280000000000005</v>
      </c>
      <c r="BB225" s="4">
        <v>0.34539999999999998</v>
      </c>
      <c r="BC225" s="4">
        <v>0.95399999999999996</v>
      </c>
      <c r="BD225" s="4">
        <v>4.1000000000000002E-2</v>
      </c>
      <c r="BE225" s="5">
        <v>0.68010000000000004</v>
      </c>
      <c r="BF225" s="5">
        <v>0.79979999999999996</v>
      </c>
      <c r="BG225" s="5">
        <v>0.33800000000000002</v>
      </c>
      <c r="BH225" s="5">
        <v>0.94420000000000004</v>
      </c>
      <c r="BI225" s="5">
        <v>2.7699999999999999E-2</v>
      </c>
      <c r="BJ225" s="4">
        <v>0.69420000000000004</v>
      </c>
      <c r="BK225" s="4">
        <v>0.83109999999999995</v>
      </c>
      <c r="BL225" s="4">
        <v>0.31169999999999998</v>
      </c>
      <c r="BM225" s="4">
        <v>0.92479999999999996</v>
      </c>
      <c r="BN225" s="4">
        <v>2.0799999999999999E-2</v>
      </c>
      <c r="BO225" s="5">
        <v>0.72250000000000003</v>
      </c>
      <c r="BP225" s="5">
        <v>0.89680000000000004</v>
      </c>
      <c r="BQ225" s="5">
        <v>0.2661</v>
      </c>
      <c r="BR225" s="5">
        <v>0.87829999999999997</v>
      </c>
      <c r="BS225" s="5">
        <v>1.43E-2</v>
      </c>
      <c r="BT225" s="4">
        <v>0.80810000000000004</v>
      </c>
      <c r="BU225" s="4">
        <v>1.107</v>
      </c>
      <c r="BV225" s="4">
        <v>0.185</v>
      </c>
      <c r="BW225" s="4">
        <v>0.62609999999999999</v>
      </c>
      <c r="BX225" s="4">
        <v>6.1999999999999998E-3</v>
      </c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0.71171666666666678</v>
      </c>
      <c r="EW225" s="4">
        <f t="shared" ref="EW225" si="78">AVERAGEIFS(B225:EU225,metrics.est,"MSE")</f>
        <v>0.87423333333333331</v>
      </c>
      <c r="EX225" s="4">
        <f t="shared" ref="EX225" si="79">AVERAGEIFS(B225:EU225,metrics.est,"R")</f>
        <v>0.29443333333333338</v>
      </c>
      <c r="EY225" s="4">
        <f t="shared" ref="EY225" si="80">AVERAGEIFS(B225:EU225,metrics.est,"Coverage")</f>
        <v>0.87523333333333342</v>
      </c>
      <c r="EZ225" s="4">
        <f t="shared" ref="EZ225" si="81">AVERAGEIFS(B225:EU225,metrics.est,"Time")</f>
        <v>2.2883333333333335E-2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k=15, r=0.1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k=15, r=0.1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k=15, r=0.1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k=15, r=0.1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k=15, r=0.9</v>
      </c>
    </row>
    <row r="226" spans="1:161" x14ac:dyDescent="0.2">
      <c r="A226" s="1" t="s">
        <v>193</v>
      </c>
      <c r="B226" s="4">
        <v>0.64329999999999998</v>
      </c>
      <c r="C226" s="4">
        <v>0.70689999999999997</v>
      </c>
      <c r="D226" s="4">
        <v>0.376</v>
      </c>
      <c r="E226" s="4">
        <v>0.93059999999999998</v>
      </c>
      <c r="F226" s="4">
        <v>0.28249999999999997</v>
      </c>
      <c r="G226" s="5">
        <v>0.66069999999999995</v>
      </c>
      <c r="H226" s="5">
        <v>0.74690000000000001</v>
      </c>
      <c r="I226" s="5">
        <v>0.37280000000000002</v>
      </c>
      <c r="J226" s="5">
        <v>0.91339999999999999</v>
      </c>
      <c r="K226" s="5">
        <v>0.32319999999999999</v>
      </c>
      <c r="L226" s="4">
        <v>0.68620000000000003</v>
      </c>
      <c r="M226" s="4">
        <v>0.8004</v>
      </c>
      <c r="N226" s="4">
        <v>0.34799999999999998</v>
      </c>
      <c r="O226" s="4">
        <v>0.88649999999999995</v>
      </c>
      <c r="P226" s="4">
        <v>0.27510000000000001</v>
      </c>
      <c r="Q226" s="5">
        <v>0.73560000000000003</v>
      </c>
      <c r="R226" s="5">
        <v>0.91500000000000004</v>
      </c>
      <c r="S226" s="5">
        <v>0.29249999999999998</v>
      </c>
      <c r="T226" s="5">
        <v>0.83499999999999996</v>
      </c>
      <c r="U226" s="5">
        <v>0.20610000000000001</v>
      </c>
      <c r="V226" s="4">
        <v>0.83989999999999998</v>
      </c>
      <c r="W226" s="4">
        <v>1.1874</v>
      </c>
      <c r="X226" s="4">
        <v>0.2026</v>
      </c>
      <c r="Y226" s="4">
        <v>0.57779999999999998</v>
      </c>
      <c r="Z226" s="4">
        <v>8.0699999999999994E-2</v>
      </c>
      <c r="AA226" s="14">
        <v>0.64359999999999995</v>
      </c>
      <c r="AB226" s="14">
        <v>0.71009999999999995</v>
      </c>
      <c r="AC226" s="14">
        <v>0.39479999999999998</v>
      </c>
      <c r="AD226" s="14">
        <v>0.92910000000000004</v>
      </c>
      <c r="AE226" s="14">
        <v>0.23219999999999999</v>
      </c>
      <c r="AF226" s="4">
        <v>0.6603</v>
      </c>
      <c r="AG226" s="4">
        <v>0.74480000000000002</v>
      </c>
      <c r="AH226" s="4">
        <v>0.37590000000000001</v>
      </c>
      <c r="AI226" s="4">
        <v>0.91269999999999996</v>
      </c>
      <c r="AJ226" s="4">
        <v>0.28270000000000001</v>
      </c>
      <c r="AK226" s="14">
        <v>0.68700000000000006</v>
      </c>
      <c r="AL226" s="14">
        <v>0.80330000000000001</v>
      </c>
      <c r="AM226" s="14">
        <v>0.34289999999999998</v>
      </c>
      <c r="AN226" s="14">
        <v>0.88649999999999995</v>
      </c>
      <c r="AO226" s="14">
        <v>0.30230000000000001</v>
      </c>
      <c r="AP226" s="4">
        <v>0.73570000000000002</v>
      </c>
      <c r="AQ226" s="4">
        <v>0.91410000000000002</v>
      </c>
      <c r="AR226" s="4">
        <v>0.2949</v>
      </c>
      <c r="AS226" s="4">
        <v>0.83360000000000001</v>
      </c>
      <c r="AT226" s="4">
        <v>0.20369999999999999</v>
      </c>
      <c r="AU226" s="14">
        <v>0.84199999999999997</v>
      </c>
      <c r="AV226" s="14">
        <v>1.194</v>
      </c>
      <c r="AW226" s="14">
        <v>0.18820000000000001</v>
      </c>
      <c r="AX226" s="14">
        <v>0.57499999999999996</v>
      </c>
      <c r="AY226" s="14">
        <v>6.7000000000000004E-2</v>
      </c>
      <c r="AZ226" s="4">
        <v>0.64529999999999998</v>
      </c>
      <c r="BA226" s="4">
        <v>0.71220000000000006</v>
      </c>
      <c r="BB226" s="4">
        <v>0.38240000000000002</v>
      </c>
      <c r="BC226" s="4">
        <v>0.92749999999999999</v>
      </c>
      <c r="BD226" s="4">
        <v>0.20419999999999999</v>
      </c>
      <c r="BE226" s="5">
        <v>0.65969999999999995</v>
      </c>
      <c r="BF226" s="5">
        <v>0.74550000000000005</v>
      </c>
      <c r="BG226" s="5">
        <v>0.37330000000000002</v>
      </c>
      <c r="BH226" s="5">
        <v>0.91320000000000001</v>
      </c>
      <c r="BI226" s="5">
        <v>0.26819999999999999</v>
      </c>
      <c r="BJ226" s="4">
        <v>0.68869999999999998</v>
      </c>
      <c r="BK226" s="4">
        <v>0.80630000000000002</v>
      </c>
      <c r="BL226" s="4">
        <v>0.34239999999999998</v>
      </c>
      <c r="BM226" s="4">
        <v>0.88790000000000002</v>
      </c>
      <c r="BN226" s="4">
        <v>0.27179999999999999</v>
      </c>
      <c r="BO226" s="5">
        <v>0.73680000000000001</v>
      </c>
      <c r="BP226" s="5">
        <v>0.91720000000000002</v>
      </c>
      <c r="BQ226" s="5">
        <v>0.29530000000000001</v>
      </c>
      <c r="BR226" s="5">
        <v>0.83489999999999998</v>
      </c>
      <c r="BS226" s="5">
        <v>0.17960000000000001</v>
      </c>
      <c r="BT226" s="4">
        <v>0.84079999999999999</v>
      </c>
      <c r="BU226" s="4">
        <v>1.1912</v>
      </c>
      <c r="BV226" s="4">
        <v>0.1951</v>
      </c>
      <c r="BW226" s="4">
        <v>0.57440000000000002</v>
      </c>
      <c r="BX226" s="4">
        <v>5.8500000000000003E-2</v>
      </c>
      <c r="BY226" s="5">
        <v>0.64239999999999997</v>
      </c>
      <c r="BZ226" s="5">
        <v>0.7087</v>
      </c>
      <c r="CA226" s="5">
        <v>0.39810000000000001</v>
      </c>
      <c r="CB226" s="5">
        <v>0.92830000000000001</v>
      </c>
      <c r="CC226" s="5">
        <v>0.2021</v>
      </c>
      <c r="CD226" s="4">
        <v>0.65939999999999999</v>
      </c>
      <c r="CE226" s="4">
        <v>0.74539999999999995</v>
      </c>
      <c r="CF226" s="4">
        <v>0.37330000000000002</v>
      </c>
      <c r="CG226" s="4">
        <v>0.91239999999999999</v>
      </c>
      <c r="CH226" s="4">
        <v>0.28370000000000001</v>
      </c>
      <c r="CI226" s="5">
        <v>0.68779999999999997</v>
      </c>
      <c r="CJ226" s="5">
        <v>0.80510000000000004</v>
      </c>
      <c r="CK226" s="5">
        <v>0.34370000000000001</v>
      </c>
      <c r="CL226" s="5">
        <v>0.8881</v>
      </c>
      <c r="CM226" s="5">
        <v>0.23860000000000001</v>
      </c>
      <c r="CN226" s="4">
        <v>0.73660000000000003</v>
      </c>
      <c r="CO226" s="4">
        <v>0.91659999999999997</v>
      </c>
      <c r="CP226" s="4">
        <v>0.29360000000000003</v>
      </c>
      <c r="CQ226" s="4">
        <v>0.83499999999999996</v>
      </c>
      <c r="CR226" s="4">
        <v>0.14130000000000001</v>
      </c>
      <c r="CS226" s="5">
        <v>0.84130000000000005</v>
      </c>
      <c r="CT226" s="5">
        <v>1.1923999999999999</v>
      </c>
      <c r="CU226" s="5">
        <v>0.1948</v>
      </c>
      <c r="CV226" s="5">
        <v>0.57430000000000003</v>
      </c>
      <c r="CW226" s="5">
        <v>4.8800000000000003E-2</v>
      </c>
      <c r="CX226" s="4">
        <v>0.64459999999999995</v>
      </c>
      <c r="CY226" s="4">
        <v>0.71250000000000002</v>
      </c>
      <c r="CZ226" s="4">
        <v>0.3926</v>
      </c>
      <c r="DA226" s="4">
        <v>0.92759999999999998</v>
      </c>
      <c r="DB226" s="4">
        <v>0.21690000000000001</v>
      </c>
      <c r="DC226" s="5"/>
      <c r="DD226" s="5"/>
      <c r="DE226" s="5"/>
      <c r="DF226" s="5"/>
      <c r="DG226" s="5"/>
      <c r="DH226" s="4">
        <v>0.6875</v>
      </c>
      <c r="DI226" s="4">
        <v>0.80420000000000003</v>
      </c>
      <c r="DJ226" s="4">
        <v>0.34549999999999997</v>
      </c>
      <c r="DK226" s="4">
        <v>0.88719999999999999</v>
      </c>
      <c r="DL226" s="4">
        <v>0.22969999999999999</v>
      </c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0.7093272727272727</v>
      </c>
      <c r="EW226" s="4">
        <f t="shared" si="73"/>
        <v>0.86273636363636352</v>
      </c>
      <c r="EX226" s="4">
        <f t="shared" si="74"/>
        <v>0.32357727272727277</v>
      </c>
      <c r="EY226" s="4">
        <f t="shared" si="75"/>
        <v>0.83504545454545465</v>
      </c>
      <c r="EZ226" s="4">
        <f t="shared" si="76"/>
        <v>0.20904090909090911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k=20, r=0.1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r=0.1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k=20, r=0.1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k=5, r=0.1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k=20, r=0.9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0.70550000000000002</v>
      </c>
      <c r="M227" s="4">
        <v>0.85389999999999999</v>
      </c>
      <c r="N227" s="4">
        <v>0.28710000000000002</v>
      </c>
      <c r="O227" s="4">
        <v>0.91369999999999996</v>
      </c>
      <c r="P227" s="4">
        <v>3.2399999999999998E-2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0.70550000000000002</v>
      </c>
      <c r="EW227" s="4">
        <f t="shared" si="73"/>
        <v>0.85389999999999999</v>
      </c>
      <c r="EX227" s="4">
        <f t="shared" si="74"/>
        <v>0.28710000000000002</v>
      </c>
      <c r="EY227" s="4">
        <f t="shared" si="75"/>
        <v>0.91369999999999996</v>
      </c>
      <c r="EZ227" s="4">
        <f t="shared" si="76"/>
        <v>3.2399999999999998E-2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0.69569999999999999</v>
      </c>
      <c r="M228" s="4">
        <v>0.82809999999999995</v>
      </c>
      <c r="N228" s="4">
        <v>0.2858</v>
      </c>
      <c r="O228" s="4">
        <v>0.90290000000000004</v>
      </c>
      <c r="P228" s="4">
        <v>2.75E-2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>
        <v>0.6754</v>
      </c>
      <c r="BA228" s="4">
        <v>0.78290000000000004</v>
      </c>
      <c r="BB228" s="4">
        <v>0.31719999999999998</v>
      </c>
      <c r="BC228" s="4">
        <v>0.94120000000000004</v>
      </c>
      <c r="BD228" s="4">
        <v>3.9899999999999998E-2</v>
      </c>
      <c r="BE228" s="5">
        <v>0.68169999999999997</v>
      </c>
      <c r="BF228" s="5">
        <v>0.79720000000000002</v>
      </c>
      <c r="BG228" s="5">
        <v>0.30969999999999998</v>
      </c>
      <c r="BH228" s="5">
        <v>0.92859999999999998</v>
      </c>
      <c r="BI228" s="5">
        <v>2.7E-2</v>
      </c>
      <c r="BJ228" s="4">
        <v>0.69589999999999996</v>
      </c>
      <c r="BK228" s="4">
        <v>0.82909999999999995</v>
      </c>
      <c r="BL228" s="4">
        <v>0.2843</v>
      </c>
      <c r="BM228" s="4">
        <v>0.90400000000000003</v>
      </c>
      <c r="BN228" s="4">
        <v>2.1299999999999999E-2</v>
      </c>
      <c r="BO228" s="5">
        <v>0.7238</v>
      </c>
      <c r="BP228" s="5">
        <v>0.89410000000000001</v>
      </c>
      <c r="BQ228" s="5">
        <v>0.24979999999999999</v>
      </c>
      <c r="BR228" s="5">
        <v>0.84889999999999999</v>
      </c>
      <c r="BS228" s="5">
        <v>1.4500000000000001E-2</v>
      </c>
      <c r="BT228" s="4">
        <v>0.80689999999999995</v>
      </c>
      <c r="BU228" s="4">
        <v>1.1019000000000001</v>
      </c>
      <c r="BV228" s="4">
        <v>0.18229999999999999</v>
      </c>
      <c r="BW228" s="4">
        <v>0.59909999999999997</v>
      </c>
      <c r="BX228" s="4">
        <v>6.0000000000000001E-3</v>
      </c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0.71323333333333327</v>
      </c>
      <c r="EW228" s="4">
        <f t="shared" si="73"/>
        <v>0.87221666666666664</v>
      </c>
      <c r="EX228" s="4">
        <f t="shared" si="74"/>
        <v>0.27151666666666668</v>
      </c>
      <c r="EY228" s="4">
        <f t="shared" si="75"/>
        <v>0.85411666666666664</v>
      </c>
      <c r="EZ228" s="4">
        <f t="shared" si="76"/>
        <v>2.2700000000000001E-2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k=15, r=0.1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k=15, r=0.1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k=15, r=0.1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k=15, r=0.1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k=15, r=0.9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str" cm="1">
        <f t="array" aca="1" ref="B230" ca="1">INDIRECT(ADDRESS(MATCH(MIN(_xlfn._xlws.FILTER(B7:B229,E7:E229&gt;cr)),B7:B229,0)+6,1))</f>
        <v>BI22.ZSim</v>
      </c>
      <c r="C230" s="8" t="str" cm="1">
        <f t="array" aca="1" ref="C230" ca="1">INDIRECT(ADDRESS(MATCH(MIN(_xlfn._xlws.FILTER(C7:C229,E7:E229&gt;cr)),C7:C229,0)+6,1))</f>
        <v>BI22.ZSim</v>
      </c>
      <c r="D230" s="8" t="str" cm="1">
        <f t="array" aca="1" ref="D230" ca="1">INDIRECT(ADDRESS(MATCH(MAX(_xlfn._xlws.FILTER(D7:D229,E7:E229&gt;cr)),D7:D229,0)+6,1))</f>
        <v>BI14.QTIJ</v>
      </c>
      <c r="E230" s="8" t="str" cm="1">
        <f t="array" aca="1" ref="E230" ca="1">INDIRECT(ADDRESS(MATCH(MAX(_xlfn._xlws.FILTER(E7:E229,E7:E229&gt;cr)),E7:E229,0)+6,1))</f>
        <v>BI14.QTIJ</v>
      </c>
      <c r="F230" s="8" t="str" cm="1">
        <f t="array" aca="1" ref="F230" ca="1">INDIRECT(ADDRESS(MATCH(MIN(_xlfn._xlws.FILTER(F7:F229,E7:E229&gt;cr)),F7:F229,0)+6,1))</f>
        <v>BU01.JaccardMulti</v>
      </c>
      <c r="G230" s="12" t="str" cm="1">
        <f t="array" aca="1" ref="G230" ca="1">INDIRECT(ADDRESS(MATCH(MIN(_xlfn._xlws.FILTER(G7:G229,J7:J229&gt;cr)),G7:G229,0)+6,1))</f>
        <v>BI22.ZSim</v>
      </c>
      <c r="H230" s="12" t="str" cm="1">
        <f t="array" aca="1" ref="H230" ca="1">INDIRECT(ADDRESS(MATCH(MIN(_xlfn._xlws.FILTER(H7:H229,J7:J229&gt;cr)),H7:H229,0)+6,1))</f>
        <v>BI22.ZSim</v>
      </c>
      <c r="I230" s="14" t="str" cm="1">
        <f t="array" aca="1" ref="I230" ca="1">INDIRECT(ADDRESS(MATCH(MAX(_xlfn._xlws.FILTER(I7:I229,J7:J229&gt;cr)),I7:I229,0)+6,1))</f>
        <v>BI22.ZSim</v>
      </c>
      <c r="J230" s="14" t="str" cm="1">
        <f t="array" aca="1" ref="J230" ca="1">INDIRECT(ADDRESS(MATCH(MAX(_xlfn._xlws.FILTER(J7:J229,J7:J229&gt;cr)),J7:J229,0)+6,1))</f>
        <v>AI01.Jaccard</v>
      </c>
      <c r="K230" s="12" t="str" cm="1">
        <f t="array" aca="1" ref="K230" ca="1">INDIRECT(ADDRESS(MATCH(MIN(_xlfn._xlws.FILTER(K7:K229,J7:J229&gt;cr)),K7:K229,0)+6,1))</f>
        <v>BU03.CPC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BI22.ZSim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BU01.Dice</v>
      </c>
      <c r="Q230" s="12" t="str" cm="1">
        <f t="array" aca="1" ref="Q230" ca="1">INDIRECT(ADDRESS(MATCH(MIN(_xlfn._xlws.FILTER(Q7:Q229,T7:T229&gt;cr)),Q7:Q229,0)+6,1))</f>
        <v>AI28.RPB</v>
      </c>
      <c r="R230" s="12" t="str" cm="1">
        <f t="array" aca="1" ref="R230" ca="1">INDIRECT(ADDRESS(MATCH(MIN(_xlfn._xlws.FILTER(R7:R229,T7:T229&gt;cr)),R7:R229,0)+6,1))</f>
        <v>AI05.SRC</v>
      </c>
      <c r="S230" s="12" t="str" cm="1">
        <f t="array" aca="1" ref="S230" ca="1">INDIRECT(ADDRESS(MATCH(MAX(_xlfn._xlws.FILTER(S7:S229,T7:T229&gt;cr)),S7:S229,0)+6,1))</f>
        <v>AI28.RPB</v>
      </c>
      <c r="T230" s="12" t="str" cm="1">
        <f t="array" aca="1" ref="T230" ca="1">INDIRECT(ADDRESS(MATCH(MAX(_xlfn._xlws.FILTER(T7:T229,T7:T229&gt;cr)),T7:T229,0)+6,1))</f>
        <v>CU14.SMD.EMX6</v>
      </c>
      <c r="U230" s="12" t="str" cm="1">
        <f t="array" aca="1" ref="U230" ca="1">INDIRECT(ADDRESS(MATCH(MIN(_xlfn._xlws.FILTER(U7:U229,T7:T229&gt;cr)),U7:U229,0)+6,1))</f>
        <v>BU01.JaccardMulti</v>
      </c>
      <c r="V230" s="8" t="str" cm="1">
        <f t="array" aca="1" ref="V230" ca="1">INDIRECT(ADDRESS(MATCH(MIN(_xlfn._xlws.FILTER(V7:V229,Y7:Y229&gt;cr)),V7:V229,0)+6,1))</f>
        <v>AI28.RPB</v>
      </c>
      <c r="W230" s="8" t="str" cm="1">
        <f t="array" aca="1" ref="W230" ca="1">INDIRECT(ADDRESS(MATCH(MIN(_xlfn._xlws.FILTER(W7:W229,Y7:Y229&gt;cr)),W7:W229,0)+6,1))</f>
        <v>AI28.RPB</v>
      </c>
      <c r="X230" s="8" t="str" cm="1">
        <f t="array" aca="1" ref="X230" ca="1">INDIRECT(ADDRESS(MATCH(MAX(_xlfn._xlws.FILTER(X7:X229,Y7:Y229&gt;cr)),X7:X229,0)+6,1))</f>
        <v>AI19.KL</v>
      </c>
      <c r="Y230" s="8" t="str" cm="1">
        <f t="array" aca="1" ref="Y230" ca="1">INDIRECT(ADDRESS(MATCH(MAX(_xlfn._xlws.FILTER(Y7:Y229,Y7:Y229&gt;cr)),Y7:Y229,0)+6,1))</f>
        <v>CI14.Amer.EMX4</v>
      </c>
      <c r="Z230" s="8" t="str" cm="1">
        <f t="array" aca="1" ref="Z230" ca="1">INDIRECT(ADDRESS(MATCH(MIN(_xlfn._xlws.FILTER(Z7:Z229,Y7:Y229&gt;cr)),Z7:Z229,0)+6,1))</f>
        <v>BU16.TAN</v>
      </c>
      <c r="AA230" s="12" t="str" cm="1">
        <f t="array" aca="1" ref="AA230" ca="1">INDIRECT(ADDRESS(MATCH(MIN(_xlfn._xlws.FILTER(AA7:AA229,AD7:AD229&gt;cr)),AA7:AA229,0)+6,1))</f>
        <v>BI22.ZSim</v>
      </c>
      <c r="AB230" s="12" t="str" cm="1">
        <f t="array" aca="1" ref="AB230" ca="1">INDIRECT(ADDRESS(MATCH(MIN(_xlfn._xlws.FILTER(AB7:AB229,AD7:AD229&gt;cr)),AB7:AB229,0)+6,1))</f>
        <v>BI22.ZSim</v>
      </c>
      <c r="AC230" s="12" t="str" cm="1">
        <f t="array" aca="1" ref="AC230" ca="1">INDIRECT(ADDRESS(MATCH(MAX(_xlfn._xlws.FILTER(AC7:AC229,AD7:AD229&gt;cr)),AC7:AC229,0)+6,1))</f>
        <v>BI22.ZSim</v>
      </c>
      <c r="AD230" s="12" t="str" cm="1">
        <f t="array" aca="1" ref="AD230" ca="1">INDIRECT(ADDRESS(MATCH(MAX(_xlfn._xlws.FILTER(AD7:AD229,AD7:AD229&gt;cr)),AD7:AD229,0)+6,1))</f>
        <v>AI01.Jaccard</v>
      </c>
      <c r="AE230" s="12" t="str" cm="1">
        <f t="array" aca="1" ref="AE230" ca="1">INDIRECT(ADDRESS(MATCH(MIN(_xlfn._xlws.FILTER(AE7:AE229,AD7:AD229&gt;cr)),AE7:AE229,0)+6,1))</f>
        <v>BU01.JaccardMulti</v>
      </c>
      <c r="AF230" s="8" t="str" cm="1">
        <f t="array" aca="1" ref="AF230" ca="1">INDIRECT(ADDRESS(MATCH(MIN(_xlfn._xlws.FILTER(AF7:AF229,AI7:AI229&gt;cr)),AF7:AF229,0)+6,1))</f>
        <v>BI22.ZSim</v>
      </c>
      <c r="AG230" s="8" t="str" cm="1">
        <f t="array" aca="1" ref="AG230" ca="1">INDIRECT(ADDRESS(MATCH(MIN(_xlfn._xlws.FILTER(AG7:AG229,AI7:AI229&gt;cr)),AG7:AG229,0)+6,1))</f>
        <v>BI22.ZSim</v>
      </c>
      <c r="AH230" s="4" t="str" cm="1">
        <f t="array" aca="1" ref="AH230" ca="1">INDIRECT(ADDRESS(MATCH(MAX(_xlfn._xlws.FILTER(AH7:AH229,AI7:AI229&gt;cr)),AH7:AH229,0)+6,1))</f>
        <v>BI22.ZSim</v>
      </c>
      <c r="AI230" s="4" t="str" cm="1">
        <f t="array" aca="1" ref="AI230" ca="1">INDIRECT(ADDRESS(MATCH(MAX(_xlfn._xlws.FILTER(AI7:AI229,AI7:AI229&gt;cr)),AI7:AI229,0)+6,1))</f>
        <v>AI01.Jaccard</v>
      </c>
      <c r="AJ230" s="8" t="str" cm="1">
        <f t="array" aca="1" ref="AJ230" ca="1">INDIRECT(ADDRESS(MATCH(MIN(_xlfn._xlws.FILTER(AJ7:AJ229,AI7:AI229&gt;cr)),AJ7:AJ229,0)+6,1))</f>
        <v>AU01.Jaccard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BI22.ZSim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BU01.Dice</v>
      </c>
      <c r="AP230" s="8" t="str" cm="1">
        <f t="array" aca="1" ref="AP230" ca="1">INDIRECT(ADDRESS(MATCH(MIN(_xlfn._xlws.FILTER(AP7:AP229,AS7:AS229&gt;cr)),AP7:AP229,0)+6,1))</f>
        <v>AI05.SRC</v>
      </c>
      <c r="AQ230" s="8" t="str" cm="1">
        <f t="array" aca="1" ref="AQ230" ca="1">INDIRECT(ADDRESS(MATCH(MIN(_xlfn._xlws.FILTER(AQ7:AQ229,AS7:AS229&gt;cr)),AQ7:AQ229,0)+6,1))</f>
        <v>AI05.SRC</v>
      </c>
      <c r="AR230" s="8" t="str" cm="1">
        <f t="array" aca="1" ref="AR230" ca="1">INDIRECT(ADDRESS(MATCH(MAX(_xlfn._xlws.FILTER(AR7:AR229,AS7:AS229&gt;cr)),AR7:AR229,0)+6,1))</f>
        <v>BI03.IPWR</v>
      </c>
      <c r="AS230" s="8" t="str" cm="1">
        <f t="array" aca="1" ref="AS230" ca="1">INDIRECT(ADDRESS(MATCH(MAX(_xlfn._xlws.FILTER(AS7:AS229,AS7:AS229&gt;cr)),AS7:AS229,0)+6,1))</f>
        <v>AI01.Jaccard</v>
      </c>
      <c r="AT230" s="8" t="str" cm="1">
        <f t="array" aca="1" ref="AT230" ca="1">INDIRECT(ADDRESS(MATCH(MIN(_xlfn._xlws.FILTER(AT7:AT229,AS7:AS229&gt;cr)),AT7:AT229,0)+6,1))</f>
        <v>BU16.TAEven</v>
      </c>
      <c r="AU230" s="12" t="str" cm="1">
        <f t="array" aca="1" ref="AU230" ca="1">INDIRECT(ADDRESS(MATCH(MIN(_xlfn._xlws.FILTER(AU7:AU229,AX7:AX229&gt;cr)),AU7:AU229,0)+6,1))</f>
        <v>BI03.IPWR</v>
      </c>
      <c r="AV230" s="12" t="str" cm="1">
        <f t="array" aca="1" ref="AV230" ca="1">INDIRECT(ADDRESS(MATCH(MIN(_xlfn._xlws.FILTER(AV7:AV229,AX7:AX229&gt;cr)),AV7:AV229,0)+6,1))</f>
        <v>BI03.IPWR</v>
      </c>
      <c r="AW230" s="12" t="str" cm="1">
        <f t="array" aca="1" ref="AW230" ca="1">INDIRECT(ADDRESS(MATCH(MAX(_xlfn._xlws.FILTER(AW7:AW229,AX7:AX229&gt;cr)),AW7:AW229,0)+6,1))</f>
        <v>AI19.KL</v>
      </c>
      <c r="AX230" s="12" t="str" cm="1">
        <f t="array" aca="1" ref="AX230" ca="1">INDIRECT(ADDRESS(MATCH(MAX(_xlfn._xlws.FILTER(AX7:AX229,AX7:AX229&gt;cr)),AX7:AX229,0)+6,1))</f>
        <v>AI01.Jaccard</v>
      </c>
      <c r="AY230" s="12" t="str" cm="1">
        <f t="array" aca="1" ref="AY230" ca="1">INDIRECT(ADDRESS(MATCH(MIN(_xlfn._xlws.FILTER(AY7:AY229,AX7:AX229&gt;cr)),AY7:AY229,0)+6,1))</f>
        <v>AU02.Cosine</v>
      </c>
      <c r="AZ230" s="8" t="str" cm="1">
        <f t="array" aca="1" ref="AZ230" ca="1">INDIRECT(ADDRESS(MATCH(MIN(_xlfn._xlws.FILTER(AZ7:AZ229,BC7:BC229&gt;cr)),AZ7:AZ229,0)+6,1))</f>
        <v>BI22.ZSim</v>
      </c>
      <c r="BA230" s="8" t="str" cm="1">
        <f t="array" aca="1" ref="BA230" ca="1">INDIRECT(ADDRESS(MATCH(MIN(_xlfn._xlws.FILTER(BA7:BA229,BC7:BC229&gt;cr)),BA7:BA229,0)+6,1))</f>
        <v>BI22.ZSim</v>
      </c>
      <c r="BB230" s="8" t="str" cm="1">
        <f t="array" aca="1" ref="BB230" ca="1">INDIRECT(ADDRESS(MATCH(MAX(_xlfn._xlws.FILTER(BB7:BB229,BC7:BC229&gt;cr)),BB7:BB229,0)+6,1))</f>
        <v>BI22.ZSim</v>
      </c>
      <c r="BC230" s="8" t="str" cm="1">
        <f t="array" aca="1" ref="BC230" ca="1">INDIRECT(ADDRESS(MATCH(MAX(_xlfn._xlws.FILTER(BC7:BC229,BC7:BC229&gt;cr)),BC7:BC229,0)+6,1))</f>
        <v>BI09.CjacMD</v>
      </c>
      <c r="BD230" s="8" t="str" cm="1">
        <f t="array" aca="1" ref="BD230" ca="1">INDIRECT(ADDRESS(MATCH(MIN(_xlfn._xlws.FILTER(BD7:BD229,BC7:BC229&gt;cr)),BD7:BD229,0)+6,1))</f>
        <v>BU03.CPC</v>
      </c>
      <c r="BE230" s="12" t="str" cm="1">
        <f t="array" aca="1" ref="BE230" ca="1">INDIRECT(ADDRESS(MATCH(MIN(_xlfn._xlws.FILTER(BE7:BE229,BH7:BH229&gt;cr)),BE7:BE229,0)+6,1))</f>
        <v>BI22.ZSim</v>
      </c>
      <c r="BF230" s="12" t="str" cm="1">
        <f t="array" aca="1" ref="BF230" ca="1">INDIRECT(ADDRESS(MATCH(MIN(_xlfn._xlws.FILTER(BF7:BF229,BH7:BH229&gt;cr)),BF7:BF229,0)+6,1))</f>
        <v>BI22.ZSim</v>
      </c>
      <c r="BG230" s="14" t="str" cm="1">
        <f t="array" aca="1" ref="BG230" ca="1">INDIRECT(ADDRESS(MATCH(MAX(_xlfn._xlws.FILTER(BG7:BG229,BH7:BH229&gt;cr)),BG7:BG229,0)+6,1))</f>
        <v>BI22.ZSim</v>
      </c>
      <c r="BH230" s="14" t="str" cm="1">
        <f t="array" aca="1" ref="BH230" ca="1">INDIRECT(ADDRESS(MATCH(MAX(_xlfn._xlws.FILTER(BH7:BH229,BH7:BH229&gt;cr)),BH7:BH229,0)+6,1))</f>
        <v>BI08.BCFJ</v>
      </c>
      <c r="BI230" s="12" t="str" cm="1">
        <f t="array" aca="1" ref="BI230" ca="1">INDIRECT(ADDRESS(MATCH(MIN(_xlfn._xlws.FILTER(BI7:BI229,BH7:BH229&gt;cr)),BI7:BI229,0)+6,1))</f>
        <v>BU02.COD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BI22.ZSim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BU01.JaccardMulti</v>
      </c>
      <c r="BO230" s="12" t="str" cm="1">
        <f t="array" aca="1" ref="BO230" ca="1">INDIRECT(ADDRESS(MATCH(MIN(_xlfn._xlws.FILTER(BO7:BO229,BR7:BR229&gt;cr)),BO7:BO229,0)+6,1))</f>
        <v>AI05.SRC</v>
      </c>
      <c r="BP230" s="12" t="str" cm="1">
        <f t="array" aca="1" ref="BP230" ca="1">INDIRECT(ADDRESS(MATCH(MIN(_xlfn._xlws.FILTER(BP7:BP229,BR7:BR229&gt;cr)),BP7:BP229,0)+6,1))</f>
        <v>AI05.SRC</v>
      </c>
      <c r="BQ230" s="12" t="str" cm="1">
        <f t="array" aca="1" ref="BQ230" ca="1">INDIRECT(ADDRESS(MATCH(MAX(_xlfn._xlws.FILTER(BQ7:BQ229,BR7:BR229&gt;cr)),BQ7:BQ229,0)+6,1))</f>
        <v>AI28.RPB</v>
      </c>
      <c r="BR230" s="12" t="str" cm="1">
        <f t="array" aca="1" ref="BR230" ca="1">INDIRECT(ADDRESS(MATCH(MAX(_xlfn._xlws.FILTER(BR7:BR229,BR7:BR229&gt;cr)),BR7:BR229,0)+6,1))</f>
        <v>CI14.SMD.Coco</v>
      </c>
      <c r="BS230" s="12" t="str" cm="1">
        <f t="array" aca="1" ref="BS230" ca="1">INDIRECT(ADDRESS(MATCH(MIN(_xlfn._xlws.FILTER(BS7:BS229,BR7:BR229&gt;cr)),BS7:BS229,0)+6,1))</f>
        <v>BU16.TAEven</v>
      </c>
      <c r="BT230" s="8" t="str" cm="1">
        <f t="array" aca="1" ref="BT230" ca="1">INDIRECT(ADDRESS(MATCH(MIN(_xlfn._xlws.FILTER(BT7:BT229,BW7:BW229&gt;cr)),BT7:BT229,0)+6,1))</f>
        <v>AI28.RPB</v>
      </c>
      <c r="BU230" s="8" t="str" cm="1">
        <f t="array" aca="1" ref="BU230" ca="1">INDIRECT(ADDRESS(MATCH(MIN(_xlfn._xlws.FILTER(BU7:BU229,BW7:BW229&gt;cr)),BU7:BU229,0)+6,1))</f>
        <v>AI28.RPB</v>
      </c>
      <c r="BV230" s="8" t="str" cm="1">
        <f t="array" aca="1" ref="BV230" ca="1">INDIRECT(ADDRESS(MATCH(MAX(_xlfn._xlws.FILTER(BV7:BV229,BW7:BW229&gt;cr)),BV7:BV229,0)+6,1))</f>
        <v>AI19.KL</v>
      </c>
      <c r="BW230" s="8" t="str" cm="1">
        <f t="array" aca="1" ref="BW230" ca="1">INDIRECT(ADDRESS(MATCH(MAX(_xlfn._xlws.FILTER(BW7:BW229,BW7:BW229&gt;cr)),BW7:BW229,0)+6,1))</f>
        <v>AI01.Jaccard</v>
      </c>
      <c r="BX230" s="8" t="str" cm="1">
        <f t="array" aca="1" ref="BX230" ca="1">INDIRECT(ADDRESS(MATCH(MIN(_xlfn._xlws.FILTER(BX7:BX229,BW7:BW229&gt;cr)),BX7:BX229,0)+6,1))</f>
        <v>BU16.TAEven</v>
      </c>
      <c r="BY230" s="12" t="str" cm="1">
        <f t="array" aca="1" ref="BY230" ca="1">INDIRECT(ADDRESS(MATCH(MIN(_xlfn._xlws.FILTER(BY7:BY229,CB7:CB229&gt;cr)),BY7:BY229,0)+6,1))</f>
        <v>BI22.ZSim</v>
      </c>
      <c r="BZ230" s="12" t="str" cm="1">
        <f t="array" aca="1" ref="BZ230" ca="1">INDIRECT(ADDRESS(MATCH(MIN(_xlfn._xlws.FILTER(BZ7:BZ229,CB7:CB229&gt;cr)),BZ7:BZ229,0)+6,1))</f>
        <v>BI22.ZSim</v>
      </c>
      <c r="CA230" s="12" t="str" cm="1">
        <f t="array" aca="1" ref="CA230" ca="1">INDIRECT(ADDRESS(MATCH(MAX(_xlfn._xlws.FILTER(CA7:CA229,CB7:CB229&gt;cr)),CA7:CA229,0)+6,1))</f>
        <v>BI22.ZSim</v>
      </c>
      <c r="CB230" s="12" t="str" cm="1">
        <f t="array" aca="1" ref="CB230" ca="1">INDIRECT(ADDRESS(MATCH(MAX(_xlfn._xlws.FILTER(CB7:CB229,CB7:CB229&gt;cr)),CB7:CB229,0)+6,1))</f>
        <v>AI01.Jaccard</v>
      </c>
      <c r="CC230" s="12" t="str" cm="1">
        <f t="array" aca="1" ref="CC230" ca="1">INDIRECT(ADDRESS(MATCH(MIN(_xlfn._xlws.FILTER(CC7:CC229,CB7:CB229&gt;cr)),CC7:CC229,0)+6,1))</f>
        <v>AU13.SMTP</v>
      </c>
      <c r="CD230" s="8" t="str" cm="1">
        <f t="array" aca="1" ref="CD230" ca="1">INDIRECT(ADDRESS(MATCH(MIN(_xlfn._xlws.FILTER(CD7:CD229,CG7:CG229&gt;cr)),CD7:CD229,0)+6,1))</f>
        <v>BI22.ZSim</v>
      </c>
      <c r="CE230" s="8" t="str" cm="1">
        <f t="array" aca="1" ref="CE230" ca="1">INDIRECT(ADDRESS(MATCH(MIN(_xlfn._xlws.FILTER(CE7:CE229,CG7:CG229&gt;cr)),CE7:CE229,0)+6,1))</f>
        <v>BI22.ZSim</v>
      </c>
      <c r="CF230" s="8" t="str" cm="1">
        <f t="array" aca="1" ref="CF230" ca="1">INDIRECT(ADDRESS(MATCH(MAX(_xlfn._xlws.FILTER(CF7:CF229,CG7:CG229&gt;cr)),CF7:CF229,0)+6,1))</f>
        <v>BI22.ZSim</v>
      </c>
      <c r="CG230" s="8" t="str" cm="1">
        <f t="array" aca="1" ref="CG230" ca="1">INDIRECT(ADDRESS(MATCH(MAX(_xlfn._xlws.FILTER(CG7:CG229,CG7:CG229&gt;cr)),CG7:CG229,0)+6,1))</f>
        <v>AI01.Jaccard</v>
      </c>
      <c r="CH230" s="8" t="str" cm="1">
        <f t="array" aca="1" ref="CH230" ca="1">INDIRECT(ADDRESS(MATCH(MIN(_xlfn._xlws.FILTER(CH7:CH229,CG7:CG229&gt;cr)),CH7:CH229,0)+6,1))</f>
        <v>AU13.SMTP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BI22.ZSim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AU13.SMTP</v>
      </c>
      <c r="CN230" s="8" t="str" cm="1">
        <f t="array" aca="1" ref="CN230" ca="1">INDIRECT(ADDRESS(MATCH(MIN(_xlfn._xlws.FILTER(CN7:CN229,CQ7:CQ229&gt;cr)),CN7:CN229,0)+6,1))</f>
        <v>BI03.IPWR</v>
      </c>
      <c r="CO230" s="8" t="str" cm="1">
        <f t="array" aca="1" ref="CO230" ca="1">INDIRECT(ADDRESS(MATCH(MIN(_xlfn._xlws.FILTER(CO7:CO229,CQ7:CQ229&gt;cr)),CO7:CO229,0)+6,1))</f>
        <v>BI03.IPWR</v>
      </c>
      <c r="CP230" s="8" t="str" cm="1">
        <f t="array" aca="1" ref="CP230" ca="1">INDIRECT(ADDRESS(MATCH(MAX(_xlfn._xlws.FILTER(CP7:CP229,CQ7:CQ229&gt;cr)),CP7:CP229,0)+6,1))</f>
        <v>BI03.IPWR</v>
      </c>
      <c r="CQ230" s="8" t="str" cm="1">
        <f t="array" aca="1" ref="CQ230" ca="1">INDIRECT(ADDRESS(MATCH(MAX(_xlfn._xlws.FILTER(CQ7:CQ229,CQ7:CQ229&gt;cr)),CQ7:CQ229,0)+6,1))</f>
        <v>AI01.Jaccard</v>
      </c>
      <c r="CR230" s="8" t="str" cm="1">
        <f t="array" aca="1" ref="CR230" ca="1">INDIRECT(ADDRESS(MATCH(MIN(_xlfn._xlws.FILTER(CR7:CR229,CQ7:CQ229&gt;cr)),CR7:CR229,0)+6,1))</f>
        <v>AU13.SMTP</v>
      </c>
      <c r="CS230" s="12" t="str" cm="1">
        <f t="array" aca="1" ref="CS230" ca="1">INDIRECT(ADDRESS(MATCH(MIN(_xlfn._xlws.FILTER(CS7:CS229,CV7:CV229&gt;cr)),CS7:CS229,0)+6,1))</f>
        <v>BI03.IPWR</v>
      </c>
      <c r="CT230" s="12" t="str" cm="1">
        <f t="array" aca="1" ref="CT230" ca="1">INDIRECT(ADDRESS(MATCH(MIN(_xlfn._xlws.FILTER(CT7:CT229,CV7:CV229&gt;cr)),CT7:CT229,0)+6,1))</f>
        <v>BI03.IPWR</v>
      </c>
      <c r="CU230" s="12" t="str" cm="1">
        <f t="array" aca="1" ref="CU230" ca="1">INDIRECT(ADDRESS(MATCH(MAX(_xlfn._xlws.FILTER(CU7:CU229,CV7:CV229&gt;cr)),CU7:CU229,0)+6,1))</f>
        <v>AI19.KL</v>
      </c>
      <c r="CV230" s="12" t="str" cm="1">
        <f t="array" aca="1" ref="CV230" ca="1">INDIRECT(ADDRESS(MATCH(MAX(_xlfn._xlws.FILTER(CV7:CV229,CV7:CV229&gt;cr)),CV7:CV229,0)+6,1))</f>
        <v>AI01.Jaccard</v>
      </c>
      <c r="CW230" s="12" t="str" cm="1">
        <f t="array" aca="1" ref="CW230" ca="1">INDIRECT(ADDRESS(MATCH(MIN(_xlfn._xlws.FILTER(CW7:CW229,CV7:CV229&gt;cr)),CW7:CW229,0)+6,1))</f>
        <v>AU13.SMTP</v>
      </c>
      <c r="CX230" s="8" t="str" cm="1">
        <f t="array" aca="1" ref="CX230" ca="1">INDIRECT(ADDRESS(MATCH(MIN(_xlfn._xlws.FILTER(CX7:CX229,DA7:DA229&gt;cr)),CX7:CX229,0)+6,1))</f>
        <v>BI22.ZSim</v>
      </c>
      <c r="CY230" s="8" t="str" cm="1">
        <f t="array" aca="1" ref="CY230" ca="1">INDIRECT(ADDRESS(MATCH(MIN(_xlfn._xlws.FILTER(CY7:CY229,DA7:DA229&gt;cr)),CY7:CY229,0)+6,1))</f>
        <v>BI22.ZSim</v>
      </c>
      <c r="CZ230" s="8" t="str" cm="1">
        <f t="array" aca="1" ref="CZ230" ca="1">INDIRECT(ADDRESS(MATCH(MAX(_xlfn._xlws.FILTER(CZ7:CZ229,DA7:DA229&gt;cr)),CZ7:CZ229,0)+6,1))</f>
        <v>BI22.ZSim</v>
      </c>
      <c r="DA230" s="8" t="str" cm="1">
        <f t="array" aca="1" ref="DA230" ca="1">INDIRECT(ADDRESS(MATCH(MAX(_xlfn._xlws.FILTER(DA7:DA229,DA7:DA229&gt;cr)),DA7:DA229,0)+6,1))</f>
        <v>AI01.Jaccard</v>
      </c>
      <c r="DB230" s="8" t="str" cm="1">
        <f t="array" aca="1" ref="DB230" ca="1">INDIRECT(ADDRESS(MATCH(MIN(_xlfn._xlws.FILTER(DB7:DB229,DA7:DA229&gt;cr)),DB7:DB229,0)+6,1))</f>
        <v>AU13.SMTP</v>
      </c>
      <c r="DC230" s="12" t="str" cm="1">
        <f t="array" aca="1" ref="DC230" ca="1">INDIRECT(ADDRESS(MATCH(MIN(_xlfn._xlws.FILTER(DC7:DC229,DF7:DF229&gt;cr)),DC7:DC229,0)+6,1))</f>
        <v>BI22.ZSim</v>
      </c>
      <c r="DD230" s="12" t="str" cm="1">
        <f t="array" aca="1" ref="DD230" ca="1">INDIRECT(ADDRESS(MATCH(MIN(_xlfn._xlws.FILTER(DD7:DD229,DF7:DF229&gt;cr)),DD7:DD229,0)+6,1))</f>
        <v>BI22.ZSim</v>
      </c>
      <c r="DE230" s="12" t="str" cm="1">
        <f t="array" aca="1" ref="DE230" ca="1">INDIRECT(ADDRESS(MATCH(MAX(_xlfn._xlws.FILTER(DE7:DE229,DF7:DF229&gt;cr)),DE7:DE229,0)+6,1))</f>
        <v>BI22.ZSim</v>
      </c>
      <c r="DF230" s="12" t="str" cm="1">
        <f t="array" aca="1" ref="DF230" ca="1">INDIRECT(ADDRESS(MATCH(MAX(_xlfn._xlws.FILTER(DF7:DF229,DF7:DF229&gt;cr)),DF7:DF229,0)+6,1))</f>
        <v>BI01.Dice</v>
      </c>
      <c r="DG230" s="12" t="str" cm="1">
        <f t="array" aca="1" ref="DG230" ca="1">INDIRECT(ADDRESS(MATCH(MIN(_xlfn._xlws.FILTER(DG7:DG229,DF7:DF229&gt;cr)),DG7:DG229,0)+6,1))</f>
        <v>AU13.SMTP</v>
      </c>
      <c r="DH230" s="8" t="str" cm="1">
        <f t="array" aca="1" ref="DH230" ca="1">INDIRECT(ADDRESS(MATCH(MIN(_xlfn._xlws.FILTER(DH7:DH229,DK7:DK229&gt;cr)),DH7:DH229,0)+6,1))</f>
        <v>AI05.SRC</v>
      </c>
      <c r="DI230" s="8" t="str" cm="1">
        <f t="array" aca="1" ref="DI230" ca="1">INDIRECT(ADDRESS(MATCH(MIN(_xlfn._xlws.FILTER(DI7:DI229,DK7:DK229&gt;cr)),DI7:DI229,0)+6,1))</f>
        <v>AI05.SRC</v>
      </c>
      <c r="DJ230" s="8" t="str" cm="1">
        <f t="array" aca="1" ref="DJ230" ca="1">INDIRECT(ADDRESS(MATCH(MAX(_xlfn._xlws.FILTER(DJ7:DJ229,DK7:DK229&gt;cr)),DJ7:DJ229,0)+6,1))</f>
        <v>BI22.ZSim</v>
      </c>
      <c r="DK230" s="8" t="str" cm="1">
        <f t="array" aca="1" ref="DK230" ca="1">INDIRECT(ADDRESS(MATCH(MAX(_xlfn._xlws.FILTER(DK7:DK229,DK7:DK229&gt;cr)),DK7:DK229,0)+6,1))</f>
        <v>CI14.SMD.EMX3</v>
      </c>
      <c r="DL230" s="8" t="str" cm="1">
        <f t="array" aca="1" ref="DL230" ca="1">INDIRECT(ADDRESS(MATCH(MIN(_xlfn._xlws.FILTER(DL7:DL229,DK7:DK229&gt;cr)),DL7:DL229,0)+6,1))</f>
        <v>AU13.SMTP</v>
      </c>
      <c r="DM230" s="12" t="str" cm="1">
        <f t="array" aca="1" ref="DM230" ca="1">INDIRECT(ADDRESS(MATCH(MIN(_xlfn._xlws.FILTER(DM7:DM229,DP7:DP229&gt;cr)),DM7:DM229,0)+6,1))</f>
        <v>AI05.SRC</v>
      </c>
      <c r="DN230" s="12" t="str" cm="1">
        <f t="array" aca="1" ref="DN230" ca="1">INDIRECT(ADDRESS(MATCH(MIN(_xlfn._xlws.FILTER(DN7:DN229,DP7:DP229&gt;cr)),DN7:DN229,0)+6,1))</f>
        <v>AI05.SRC</v>
      </c>
      <c r="DO230" s="12" t="str" cm="1">
        <f t="array" aca="1" ref="DO230" ca="1">INDIRECT(ADDRESS(MATCH(MAX(_xlfn._xlws.FILTER(DO7:DO229,DP7:DP229&gt;cr)),DO7:DO229,0)+6,1))</f>
        <v>AI28.RPB</v>
      </c>
      <c r="DP230" s="12" t="str" cm="1">
        <f t="array" aca="1" ref="DP230" ca="1">INDIRECT(ADDRESS(MATCH(MAX(_xlfn._xlws.FILTER(DP7:DP229,DP7:DP229&gt;cr)),DP7:DP229,0)+6,1))</f>
        <v>AI01.Jaccard</v>
      </c>
      <c r="DQ230" s="12" t="str" cm="1">
        <f t="array" aca="1" ref="DQ230" ca="1">INDIRECT(ADDRESS(MATCH(MIN(_xlfn._xlws.FILTER(DQ7:DQ229,DP7:DP229&gt;cr)),DQ7:DQ229,0)+6,1))</f>
        <v>AU13.SMTP</v>
      </c>
      <c r="DR230" s="8" t="e" cm="1" vm="1">
        <f t="array" aca="1" ref="DR230" ca="1">INDIRECT(ADDRESS(MATCH(MIN(_xlfn._xlws.FILTER(DR7:DR229,DU7:DU229&gt;cr)),DR7:DR229,0)+6,1))</f>
        <v>#VALUE!</v>
      </c>
      <c r="DS230" s="8" t="e" cm="1" vm="1">
        <f t="array" aca="1" ref="DS230" ca="1">INDIRECT(ADDRESS(MATCH(MIN(_xlfn._xlws.FILTER(DS7:DS229,DU7:DU229&gt;cr)),DS7:DS229,0)+6,1))</f>
        <v>#VALUE!</v>
      </c>
      <c r="DT230" s="8" t="e" cm="1" vm="1">
        <f t="array" aca="1" ref="DT230" ca="1">INDIRECT(ADDRESS(MATCH(MAX(_xlfn._xlws.FILTER(DT7:DT229,DU7:DU229&gt;cr)),DT7:DT229,0)+6,1))</f>
        <v>#VALUE!</v>
      </c>
      <c r="DU230" s="8" t="e" cm="1" vm="1">
        <f t="array" aca="1" ref="DU230" ca="1">INDIRECT(ADDRESS(MATCH(MAX(_xlfn._xlws.FILTER(DU7:DU229,DU7:DU229&gt;cr)),DU7:DU229,0)+6,1))</f>
        <v>#VALUE!</v>
      </c>
      <c r="DV230" s="8" t="e" cm="1" vm="1">
        <f t="array" aca="1" ref="DV230" ca="1">INDIRECT(ADDRESS(MATCH(MIN(_xlfn._xlws.FILTER(DV7:DV229,DU7:DU229&gt;cr)),DV7:DV229,0)+6,1))</f>
        <v>#VALUE!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BI14.AmerJ</v>
      </c>
      <c r="EH230" s="12" t="str" cm="1">
        <f t="array" aca="1" ref="EH230" ca="1">INDIRECT(ADDRESS(MATCH(MIN(_xlfn._xlws.FILTER(EH7:EH229,EJ7:EJ229&gt;cr)),EH7:EH229,0)+6,1))</f>
        <v>BI14.AmerJ</v>
      </c>
      <c r="EI230" s="12" t="str" cm="1">
        <f t="array" aca="1" ref="EI230" ca="1">INDIRECT(ADDRESS(MATCH(MAX(_xlfn._xlws.FILTER(EI7:EI229,EJ7:EJ229&gt;cr)),EI7:EI229,0)+6,1))</f>
        <v>BI07.PSSJ</v>
      </c>
      <c r="EJ230" s="12" t="str" cm="1">
        <f t="array" aca="1" ref="EJ230" ca="1">INDIRECT(ADDRESS(MATCH(MAX(_xlfn._xlws.FILTER(EJ7:EJ229,EJ7:EJ229&gt;cr)),EJ7:EJ229,0)+6,1))</f>
        <v>BI14.Amer</v>
      </c>
      <c r="EK230" s="12" t="str" cm="1">
        <f t="array" aca="1" ref="EK230" ca="1">INDIRECT(ADDRESS(MATCH(MIN(_xlfn._xlws.FILTER(EK7:EK229,EJ7:EJ229&gt;cr)),EK7:EK229,0)+6,1))</f>
        <v>AU16.TA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CI14.Amer.QTI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CI14.Amer.QTI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CI14.Amer.QTI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CI14.Amer.QTI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BU16.TAEven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k=20, r=0.1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k=20, r=0.1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k=20, r=0.1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k=5, r=0.1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k=20, r=0.9</v>
      </c>
    </row>
    <row r="231" spans="1:161" s="9" customFormat="1" x14ac:dyDescent="0.2">
      <c r="A231" s="7" t="s">
        <v>234</v>
      </c>
      <c r="B231" s="8" t="str" cm="1">
        <f t="array" aca="1" ref="B231" ca="1">INDIRECT(ADDRESS(MATCH(SMALL(_xlfn._xlws.FILTER(B7:B229,E7:E229&gt;cr),2),B7:B229,0)+6,1))</f>
        <v>CI14.Amer.EMX1</v>
      </c>
      <c r="C231" s="8" t="str" cm="1">
        <f t="array" aca="1" ref="C231" ca="1">INDIRECT(ADDRESS(MATCH(SMALL(_xlfn._xlws.FILTER(C7:C229,E7:E229&gt;cr),2),C7:C229,0)+6,1))</f>
        <v>BI22.ESim3</v>
      </c>
      <c r="D231" s="8" t="str" cm="1">
        <f t="array" aca="1" ref="D231" ca="1">INDIRECT(ADDRESS(MATCH(LARGE(_xlfn._xlws.FILTER(D7:D229,E7:E229&gt;cr),2),D7:D229,0)+6,1))</f>
        <v>CI14.Amer.EMX1</v>
      </c>
      <c r="E231" s="8" t="str" cm="1">
        <f t="array" aca="1" ref="E231" ca="1">INDIRECT(ADDRESS(MATCH(LARGE(_xlfn._xlws.FILTER(E7:E229,E7:E229&gt;cr),2),E7:E229,0)+6,1))</f>
        <v>AI01.Jaccard</v>
      </c>
      <c r="F231" s="8" t="str" cm="1">
        <f t="array" aca="1" ref="F231" ca="1">INDIRECT(ADDRESS(MATCH(SMALL(_xlfn._xlws.FILTER(F7:F229,E7:E229&gt;cr),2),F7:F229,0)+6,1))</f>
        <v>AU13.SMTP</v>
      </c>
      <c r="G231" s="12" t="str" cm="1">
        <f t="array" aca="1" ref="G231" ca="1">INDIRECT(ADDRESS(MATCH(SMALL(_xlfn._xlws.FILTER(G7:G229,J7:J229&gt;cr),2),G7:G229,0)+6,1))</f>
        <v>AI05.SRC</v>
      </c>
      <c r="H231" s="12" t="str" cm="1">
        <f t="array" aca="1" ref="H231" ca="1">INDIRECT(ADDRESS(MATCH(SMALL(_xlfn._xlws.FILTER(H7:H229,J7:J229&gt;cr),2),H7:H229,0)+6,1))</f>
        <v>AI05.SRC</v>
      </c>
      <c r="I231" s="14" t="str" cm="1">
        <f t="array" aca="1" ref="I231" ca="1">INDIRECT(ADDRESS(MATCH(LARGE(_xlfn._xlws.FILTER(I7:I229,J7:J229&gt;cr),2),I7:I229,0)+6,1))</f>
        <v>CI14.Amer.EMX1</v>
      </c>
      <c r="J231" s="14" t="str" cm="1">
        <f t="array" aca="1" ref="J231" ca="1">INDIRECT(ADDRESS(MATCH(LARGE(_xlfn._xlws.FILTER(J7:J229,J7:J229&gt;cr),2),J7:J229,0)+6,1))</f>
        <v>AI01.Jaccard</v>
      </c>
      <c r="K231" s="12" t="str" cm="1">
        <f t="array" aca="1" ref="K231" ca="1">INDIRECT(ADDRESS(MATCH(SMALL(_xlfn._xlws.FILTER(K7:K229,J7:J229&gt;cr),2),K7:K229,0)+6,1))</f>
        <v>BU16.TAN</v>
      </c>
      <c r="L231" s="8" t="str" cm="1">
        <f t="array" aca="1" ref="L231" ca="1">INDIRECT(ADDRESS(MATCH(SMALL(_xlfn._xlws.FILTER(L7:L229,O7:O229&gt;cr),2),L7:L229,0)+6,1))</f>
        <v>BI22.ZSim</v>
      </c>
      <c r="M231" s="8" t="str" cm="1">
        <f t="array" aca="1" ref="M231" ca="1">INDIRECT(ADDRESS(MATCH(SMALL(_xlfn._xlws.FILTER(M7:M229,O7:O229&gt;cr),2),M7:M229,0)+6,1))</f>
        <v>BI22.ZSim</v>
      </c>
      <c r="N231" s="8" t="str" cm="1">
        <f t="array" aca="1" ref="N231" ca="1">INDIRECT(ADDRESS(MATCH(LARGE(_xlfn._xlws.FILTER(N7:N229,O7:O229&gt;cr),2),N7:N229,0)+6,1))</f>
        <v>BI07.PSSJ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BU01.RelevantJaccard</v>
      </c>
      <c r="Q231" s="12" t="str" cm="1">
        <f t="array" aca="1" ref="Q231" ca="1">INDIRECT(ADDRESS(MATCH(SMALL(_xlfn._xlws.FILTER(Q7:Q229,T7:T229&gt;cr),2),Q7:Q229,0)+6,1))</f>
        <v>AI05.SRC</v>
      </c>
      <c r="R231" s="12" t="str" cm="1">
        <f t="array" aca="1" ref="R231" ca="1">INDIRECT(ADDRESS(MATCH(SMALL(_xlfn._xlws.FILTER(R7:R229,T7:T229&gt;cr),2),R7:R229,0)+6,1))</f>
        <v>AI28.RPB</v>
      </c>
      <c r="S231" s="12" t="str" cm="1">
        <f t="array" aca="1" ref="S231" ca="1">INDIRECT(ADDRESS(MATCH(LARGE(_xlfn._xlws.FILTER(S7:S229,T7:T229&gt;cr),2),S7:S229,0)+6,1))</f>
        <v>CI14.Amer.Coco</v>
      </c>
      <c r="T231" s="12" t="str" cm="1">
        <f t="array" aca="1" ref="T231" ca="1">INDIRECT(ADDRESS(MATCH(LARGE(_xlfn._xlws.FILTER(T7:T229,T7:T229&gt;cr),2),T7:T229,0)+6,1))</f>
        <v>AI01.Jaccard</v>
      </c>
      <c r="U231" s="12" t="str" cm="1">
        <f t="array" aca="1" ref="U231" ca="1">INDIRECT(ADDRESS(MATCH(SMALL(_xlfn._xlws.FILTER(U7:U229,T7:T229&gt;cr),2),U7:U229,0)+6,1))</f>
        <v>BU01.Dice</v>
      </c>
      <c r="V231" s="8" t="str" cm="1">
        <f t="array" aca="1" ref="V231" ca="1">INDIRECT(ADDRESS(MATCH(SMALL(_xlfn._xlws.FILTER(V7:V229,Y7:Y229&gt;cr),2),V7:V229,0)+6,1))</f>
        <v>BI22.ESim2</v>
      </c>
      <c r="W231" s="8" t="str" cm="1">
        <f t="array" aca="1" ref="W231" ca="1">INDIRECT(ADDRESS(MATCH(SMALL(_xlfn._xlws.FILTER(W7:W229,Y7:Y229&gt;cr),2),W7:W229,0)+6,1))</f>
        <v>BI22.ESim2</v>
      </c>
      <c r="X231" s="8" t="str" cm="1">
        <f t="array" aca="1" ref="X231" ca="1">INDIRECT(ADDRESS(MATCH(LARGE(_xlfn._xlws.FILTER(X7:X229,Y7:Y229&gt;cr),2),X7:X229,0)+6,1))</f>
        <v>AI28.RPB</v>
      </c>
      <c r="Y231" s="8" t="str" cm="1">
        <f t="array" aca="1" ref="Y231" ca="1">INDIRECT(ADDRESS(MATCH(LARGE(_xlfn._xlws.FILTER(Y7:Y229,Y7:Y229&gt;cr),2),Y7:Y229,0)+6,1))</f>
        <v>AI01.Jaccard</v>
      </c>
      <c r="Z231" s="8" t="str" cm="1">
        <f t="array" aca="1" ref="Z231" ca="1">INDIRECT(ADDRESS(MATCH(SMALL(_xlfn._xlws.FILTER(Z7:Z229,Y7:Y229&gt;cr),2),Z7:Z229,0)+6,1))</f>
        <v>AU13.SMTP</v>
      </c>
      <c r="AA231" s="12" t="str" cm="1">
        <f t="array" aca="1" ref="AA231" ca="1">INDIRECT(ADDRESS(MATCH(SMALL(_xlfn._xlws.FILTER(AA7:AA229,AD7:AD229&gt;cr),2),AA7:AA229,0)+6,1))</f>
        <v>CI14.Amer.EMX1</v>
      </c>
      <c r="AB231" s="12" t="str" cm="1">
        <f t="array" aca="1" ref="AB231" ca="1">INDIRECT(ADDRESS(MATCH(SMALL(_xlfn._xlws.FILTER(AB7:AB229,AD7:AD229&gt;cr),2),AB7:AB229,0)+6,1))</f>
        <v>BI22.ESim3</v>
      </c>
      <c r="AC231" s="12" t="str" cm="1">
        <f t="array" aca="1" ref="AC231" ca="1">INDIRECT(ADDRESS(MATCH(LARGE(_xlfn._xlws.FILTER(AC7:AC229,AD7:AD229&gt;cr),2),AC7:AC229,0)+6,1))</f>
        <v>BI14.QTIJ</v>
      </c>
      <c r="AD231" s="12" t="str" cm="1">
        <f t="array" aca="1" ref="AD231" ca="1">INDIRECT(ADDRESS(MATCH(LARGE(_xlfn._xlws.FILTER(AD7:AD229,AD7:AD229&gt;cr),2),AD7:AD229,0)+6,1))</f>
        <v>AI01.Jaccard</v>
      </c>
      <c r="AE231" s="12" t="str" cm="1">
        <f t="array" aca="1" ref="AE231" ca="1">INDIRECT(ADDRESS(MATCH(SMALL(_xlfn._xlws.FILTER(AE7:AE229,AD7:AD229&gt;cr),2),AE7:AE229,0)+6,1))</f>
        <v>BU01.PNCR</v>
      </c>
      <c r="AF231" s="8" t="str" cm="1">
        <f t="array" aca="1" ref="AF231" ca="1">INDIRECT(ADDRESS(MATCH(SMALL(_xlfn._xlws.FILTER(AF7:AF229,AI7:AI229&gt;cr),2),AF7:AF229,0)+6,1))</f>
        <v>AI05.SRC</v>
      </c>
      <c r="AG231" s="8" t="str" cm="1">
        <f t="array" aca="1" ref="AG231" ca="1">INDIRECT(ADDRESS(MATCH(SMALL(_xlfn._xlws.FILTER(AG7:AG229,AI7:AI229&gt;cr),2),AG7:AG229,0)+6,1))</f>
        <v>AI05.SRC</v>
      </c>
      <c r="AH231" s="4" t="str" cm="1">
        <f t="array" aca="1" ref="AH231" ca="1">INDIRECT(ADDRESS(MATCH(LARGE(_xlfn._xlws.FILTER(AH7:AH229,AI7:AI229&gt;cr),2),AH7:AH229,0)+6,1))</f>
        <v>CI14.Amer.EMX1</v>
      </c>
      <c r="AI231" s="4" t="str" cm="1">
        <f t="array" aca="1" ref="AI231" ca="1">INDIRECT(ADDRESS(MATCH(LARGE(_xlfn._xlws.FILTER(AI7:AI229,AI7:AI229&gt;cr),2),AI7:AI229,0)+6,1))</f>
        <v>AI01.Jaccard</v>
      </c>
      <c r="AJ231" s="8" t="str" cm="1">
        <f t="array" aca="1" ref="AJ231" ca="1">INDIRECT(ADDRESS(MATCH(SMALL(_xlfn._xlws.FILTER(AJ7:AJ229,AI7:AI229&gt;cr),2),AJ7:AJ229,0)+6,1))</f>
        <v>BU03.CPC</v>
      </c>
      <c r="AK231" s="12" t="str" cm="1">
        <f t="array" aca="1" ref="AK231" ca="1">INDIRECT(ADDRESS(MATCH(SMALL(_xlfn._xlws.FILTER(AK7:AK229,AN7:AN229&gt;cr),2),AK7:AK229,0)+6,1))</f>
        <v>BI22.ZSim</v>
      </c>
      <c r="AL231" s="12" t="str" cm="1">
        <f t="array" aca="1" ref="AL231" ca="1">INDIRECT(ADDRESS(MATCH(SMALL(_xlfn._xlws.FILTER(AL7:AL229,AN7:AN229&gt;cr),2),AL7:AL229,0)+6,1))</f>
        <v>BI22.ZSim</v>
      </c>
      <c r="AM231" s="12" t="str" cm="1">
        <f t="array" aca="1" ref="AM231" ca="1">INDIRECT(ADDRESS(MATCH(LARGE(_xlfn._xlws.FILTER(AM7:AM229,AN7:AN229&gt;cr),2),AM7:AM229,0)+6,1))</f>
        <v>BI07.PSSJ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BU01.JaccardMulti</v>
      </c>
      <c r="AP231" s="8" t="str" cm="1">
        <f t="array" aca="1" ref="AP231" ca="1">INDIRECT(ADDRESS(MATCH(SMALL(_xlfn._xlws.FILTER(AP7:AP229,AS7:AS229&gt;cr),2),AP7:AP229,0)+6,1))</f>
        <v>BI03.IPWR</v>
      </c>
      <c r="AQ231" s="8" t="str" cm="1">
        <f t="array" aca="1" ref="AQ231" ca="1">INDIRECT(ADDRESS(MATCH(SMALL(_xlfn._xlws.FILTER(AQ7:AQ229,AS7:AS229&gt;cr),2),AQ7:AQ229,0)+6,1))</f>
        <v>BI03.IPWR</v>
      </c>
      <c r="AR231" s="8" t="str" cm="1">
        <f t="array" aca="1" ref="AR231" ca="1">INDIRECT(ADDRESS(MATCH(LARGE(_xlfn._xlws.FILTER(AR7:AR229,AS7:AS229&gt;cr),2),AR7:AR229,0)+6,1))</f>
        <v>AI28.RPB</v>
      </c>
      <c r="AS231" s="8" t="str" cm="1">
        <f t="array" aca="1" ref="AS231" ca="1">INDIRECT(ADDRESS(MATCH(LARGE(_xlfn._xlws.FILTER(AS7:AS229,AS7:AS229&gt;cr),2),AS7:AS229,0)+6,1))</f>
        <v>AI01.Jaccard</v>
      </c>
      <c r="AT231" s="8" t="str" cm="1">
        <f t="array" aca="1" ref="AT231" ca="1">INDIRECT(ADDRESS(MATCH(SMALL(_xlfn._xlws.FILTER(AT7:AT229,AS7:AS229&gt;cr),2),AT7:AT229,0)+6,1))</f>
        <v>AU21.SMC</v>
      </c>
      <c r="AU231" s="12" t="str" cm="1">
        <f t="array" aca="1" ref="AU231" ca="1">INDIRECT(ADDRESS(MATCH(SMALL(_xlfn._xlws.FILTER(AU7:AU229,AX7:AX229&gt;cr),2),AU7:AU229,0)+6,1))</f>
        <v>AI28.RPB</v>
      </c>
      <c r="AV231" s="12" t="str" cm="1">
        <f t="array" aca="1" ref="AV231" ca="1">INDIRECT(ADDRESS(MATCH(SMALL(_xlfn._xlws.FILTER(AV7:AV229,AX7:AX229&gt;cr),2),AV7:AV229,0)+6,1))</f>
        <v>AI28.RPB</v>
      </c>
      <c r="AW231" s="12" t="str" cm="1">
        <f t="array" aca="1" ref="AW231" ca="1">INDIRECT(ADDRESS(MATCH(LARGE(_xlfn._xlws.FILTER(AW7:AW229,AX7:AX229&gt;cr),2),AW7:AW229,0)+6,1))</f>
        <v>BI03.IPWR</v>
      </c>
      <c r="AX231" s="12" t="str" cm="1">
        <f t="array" aca="1" ref="AX231" ca="1">INDIRECT(ADDRESS(MATCH(LARGE(_xlfn._xlws.FILTER(AX7:AX229,AX7:AX229&gt;cr),2),AX7:AX229,0)+6,1))</f>
        <v>AI01.Jaccard</v>
      </c>
      <c r="AY231" s="12" t="str" cm="1">
        <f t="array" aca="1" ref="AY231" ca="1">INDIRECT(ADDRESS(MATCH(SMALL(_xlfn._xlws.FILTER(AY7:AY229,AX7:AX229&gt;cr),2),AY7:AY229,0)+6,1))</f>
        <v>AU30.Singularity</v>
      </c>
      <c r="AZ231" s="8" t="str" cm="1">
        <f t="array" aca="1" ref="AZ231" ca="1">INDIRECT(ADDRESS(MATCH(SMALL(_xlfn._xlws.FILTER(AZ7:AZ229,BC7:BC229&gt;cr),2),AZ7:AZ229,0)+6,1))</f>
        <v>CI14.Amer.EMX1</v>
      </c>
      <c r="BA231" s="8" t="str" cm="1">
        <f t="array" aca="1" ref="BA231" ca="1">INDIRECT(ADDRESS(MATCH(SMALL(_xlfn._xlws.FILTER(BA7:BA229,BC7:BC229&gt;cr),2),BA7:BA229,0)+6,1))</f>
        <v>BI22.ESim3</v>
      </c>
      <c r="BB231" s="8" t="str" cm="1">
        <f t="array" aca="1" ref="BB231" ca="1">INDIRECT(ADDRESS(MATCH(LARGE(_xlfn._xlws.FILTER(BB7:BB229,BC7:BC229&gt;cr),2),BB7:BB229,0)+6,1))</f>
        <v>BI14.QTIJ</v>
      </c>
      <c r="BC231" s="8" t="str" cm="1">
        <f t="array" aca="1" ref="BC231" ca="1">INDIRECT(ADDRESS(MATCH(LARGE(_xlfn._xlws.FILTER(BC7:BC229,BC7:BC229&gt;cr),2),BC7:BC229,0)+6,1))</f>
        <v>AI01.Jaccard</v>
      </c>
      <c r="BD231" s="8" t="str" cm="1">
        <f t="array" aca="1" ref="BD231" ca="1">INDIRECT(ADDRESS(MATCH(SMALL(_xlfn._xlws.FILTER(BD7:BD229,BC7:BC229&gt;cr),2),BD7:BD229,0)+6,1))</f>
        <v>BU01.JaccardMulti</v>
      </c>
      <c r="BE231" s="12" t="str" cm="1">
        <f t="array" aca="1" ref="BE231" ca="1">INDIRECT(ADDRESS(MATCH(SMALL(_xlfn._xlws.FILTER(BE7:BE229,BH7:BH229&gt;cr),2),BE7:BE229,0)+6,1))</f>
        <v>AI05.SRC</v>
      </c>
      <c r="BF231" s="12" t="str" cm="1">
        <f t="array" aca="1" ref="BF231" ca="1">INDIRECT(ADDRESS(MATCH(SMALL(_xlfn._xlws.FILTER(BF7:BF229,BH7:BH229&gt;cr),2),BF7:BF229,0)+6,1))</f>
        <v>AI05.SRC</v>
      </c>
      <c r="BG231" s="14" t="str" cm="1">
        <f t="array" aca="1" ref="BG231" ca="1">INDIRECT(ADDRESS(MATCH(LARGE(_xlfn._xlws.FILTER(BG7:BG229,BH7:BH229&gt;cr),2),BG7:BG229,0)+6,1))</f>
        <v>CI14.Amer.EMX1</v>
      </c>
      <c r="BH231" s="14" t="str" cm="1">
        <f t="array" aca="1" ref="BH231" ca="1">INDIRECT(ADDRESS(MATCH(LARGE(_xlfn._xlws.FILTER(BH7:BH229,BH7:BH229&gt;cr),2),BH7:BH229,0)+6,1))</f>
        <v>AI26.URP</v>
      </c>
      <c r="BI231" s="12" t="str" cm="1">
        <f t="array" aca="1" ref="BI231" ca="1">INDIRECT(ADDRESS(MATCH(SMALL(_xlfn._xlws.FILTER(BI7:BI229,BH7:BH229&gt;cr),2),BI7:BI229,0)+6,1))</f>
        <v>BU01.RelevantJaccard</v>
      </c>
      <c r="BJ231" s="8" t="str" cm="1">
        <f t="array" aca="1" ref="BJ231" ca="1">INDIRECT(ADDRESS(MATCH(SMALL(_xlfn._xlws.FILTER(BJ7:BJ229,BM7:BM229&gt;cr),2),BJ7:BJ229,0)+6,1))</f>
        <v>BI22.ZSim</v>
      </c>
      <c r="BK231" s="8" t="str" cm="1">
        <f t="array" aca="1" ref="BK231" ca="1">INDIRECT(ADDRESS(MATCH(SMALL(_xlfn._xlws.FILTER(BK7:BK229,BM7:BM229&gt;cr),2),BK7:BK229,0)+6,1))</f>
        <v>BI22.ZSim</v>
      </c>
      <c r="BL231" s="8" t="str" cm="1">
        <f t="array" aca="1" ref="BL231" ca="1">INDIRECT(ADDRESS(MATCH(LARGE(_xlfn._xlws.FILTER(BL7:BL229,BM7:BM229&gt;cr),2),BL7:BL229,0)+6,1))</f>
        <v>CI14.Amer.PSS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BU01.JaccardMulti</v>
      </c>
      <c r="BO231" s="12" t="str" cm="1">
        <f t="array" aca="1" ref="BO231" ca="1">INDIRECT(ADDRESS(MATCH(SMALL(_xlfn._xlws.FILTER(BO7:BO229,BR7:BR229&gt;cr),2),BO7:BO229,0)+6,1))</f>
        <v>AI28.RPB</v>
      </c>
      <c r="BP231" s="12" t="str" cm="1">
        <f t="array" aca="1" ref="BP231" ca="1">INDIRECT(ADDRESS(MATCH(SMALL(_xlfn._xlws.FILTER(BP7:BP229,BR7:BR229&gt;cr),2),BP7:BP229,0)+6,1))</f>
        <v>AI28.RPB</v>
      </c>
      <c r="BQ231" s="12" t="str" cm="1">
        <f t="array" aca="1" ref="BQ231" ca="1">INDIRECT(ADDRESS(MATCH(LARGE(_xlfn._xlws.FILTER(BQ7:BQ229,BR7:BR229&gt;cr),2),BQ7:BQ229,0)+6,1))</f>
        <v>AI07.PSS</v>
      </c>
      <c r="BR231" s="12" t="str" cm="1">
        <f t="array" aca="1" ref="BR231" ca="1">INDIRECT(ADDRESS(MATCH(LARGE(_xlfn._xlws.FILTER(BR7:BR229,BR7:BR229&gt;cr),2),BR7:BR229,0)+6,1))</f>
        <v>AI01.Jaccard</v>
      </c>
      <c r="BS231" s="12" t="str" cm="1">
        <f t="array" aca="1" ref="BS231" ca="1">INDIRECT(ADDRESS(MATCH(SMALL(_xlfn._xlws.FILTER(BS7:BS229,BR7:BR229&gt;cr),2),BS7:BS229,0)+6,1))</f>
        <v>BU16.TAN</v>
      </c>
      <c r="BT231" s="8" t="str" cm="1">
        <f t="array" aca="1" ref="BT231" ca="1">INDIRECT(ADDRESS(MATCH(SMALL(_xlfn._xlws.FILTER(BT7:BT229,BW7:BW229&gt;cr),2),BT7:BT229,0)+6,1))</f>
        <v>BI22.ESim2</v>
      </c>
      <c r="BU231" s="8" t="str" cm="1">
        <f t="array" aca="1" ref="BU231" ca="1">INDIRECT(ADDRESS(MATCH(SMALL(_xlfn._xlws.FILTER(BU7:BU229,BW7:BW229&gt;cr),2),BU7:BU229,0)+6,1))</f>
        <v>BI22.ESim2</v>
      </c>
      <c r="BV231" s="8" t="str" cm="1">
        <f t="array" aca="1" ref="BV231" ca="1">INDIRECT(ADDRESS(MATCH(LARGE(_xlfn._xlws.FILTER(BV7:BV229,BW7:BW229&gt;cr),2),BV7:BV229,0)+6,1))</f>
        <v>AI28.RPB</v>
      </c>
      <c r="BW231" s="8" t="str" cm="1">
        <f t="array" aca="1" ref="BW231" ca="1">INDIRECT(ADDRESS(MATCH(LARGE(_xlfn._xlws.FILTER(BW7:BW229,BW7:BW229&gt;cr),2),BW7:BW229,0)+6,1))</f>
        <v>AI01.Jaccard</v>
      </c>
      <c r="BX231" s="8" t="str" cm="1">
        <f t="array" aca="1" ref="BX231" ca="1">INDIRECT(ADDRESS(MATCH(SMALL(_xlfn._xlws.FILTER(BX7:BX229,BW7:BW229&gt;cr),2),BX7:BX229,0)+6,1))</f>
        <v>BU16.TAN</v>
      </c>
      <c r="BY231" s="12" t="str" cm="1">
        <f t="array" aca="1" ref="BY231" ca="1">INDIRECT(ADDRESS(MATCH(SMALL(_xlfn._xlws.FILTER(BY7:BY229,CB7:CB229&gt;cr),2),BY7:BY229,0)+6,1))</f>
        <v>CI14.Amer.EMX1</v>
      </c>
      <c r="BZ231" s="12" t="str" cm="1">
        <f t="array" aca="1" ref="BZ231" ca="1">INDIRECT(ADDRESS(MATCH(SMALL(_xlfn._xlws.FILTER(BZ7:BZ229,CB7:CB229&gt;cr),2),BZ7:BZ229,0)+6,1))</f>
        <v>BI22.ESim3</v>
      </c>
      <c r="CA231" s="12" t="str" cm="1">
        <f t="array" aca="1" ref="CA231" ca="1">INDIRECT(ADDRESS(MATCH(LARGE(_xlfn._xlws.FILTER(CA7:CA229,CB7:CB229&gt;cr),2),CA7:CA229,0)+6,1))</f>
        <v>BI14.QTIJ</v>
      </c>
      <c r="CB231" s="12" t="str" cm="1">
        <f t="array" aca="1" ref="CB231" ca="1">INDIRECT(ADDRESS(MATCH(LARGE(_xlfn._xlws.FILTER(CB7:CB229,CB7:CB229&gt;cr),2),CB7:CB229,0)+6,1))</f>
        <v>AI01.Jaccard</v>
      </c>
      <c r="CC231" s="12" t="str" cm="1">
        <f t="array" aca="1" ref="CC231" ca="1">INDIRECT(ADDRESS(MATCH(SMALL(_xlfn._xlws.FILTER(CC7:CC229,CB7:CB229&gt;cr),2),CC7:CC229,0)+6,1))</f>
        <v>BU01.JaccardMulti</v>
      </c>
      <c r="CD231" s="8" t="str" cm="1">
        <f t="array" aca="1" ref="CD231" ca="1">INDIRECT(ADDRESS(MATCH(SMALL(_xlfn._xlws.FILTER(CD7:CD229,CG7:CG229&gt;cr),2),CD7:CD229,0)+6,1))</f>
        <v>AI05.SRC</v>
      </c>
      <c r="CE231" s="8" t="str" cm="1">
        <f t="array" aca="1" ref="CE231" ca="1">INDIRECT(ADDRESS(MATCH(SMALL(_xlfn._xlws.FILTER(CE7:CE229,CG7:CG229&gt;cr),2),CE7:CE229,0)+6,1))</f>
        <v>AI05.SRC</v>
      </c>
      <c r="CF231" s="8" t="str" cm="1">
        <f t="array" aca="1" ref="CF231" ca="1">INDIRECT(ADDRESS(MATCH(LARGE(_xlfn._xlws.FILTER(CF7:CF229,CG7:CG229&gt;cr),2),CF7:CF229,0)+6,1))</f>
        <v>CI14.Amer.EMX1</v>
      </c>
      <c r="CG231" s="8" t="str" cm="1">
        <f t="array" aca="1" ref="CG231" ca="1">INDIRECT(ADDRESS(MATCH(LARGE(_xlfn._xlws.FILTER(CG7:CG229,CG7:CG229&gt;cr),2),CG7:CG229,0)+6,1))</f>
        <v>AI01.Jaccard</v>
      </c>
      <c r="CH231" s="8" t="str" cm="1">
        <f t="array" aca="1" ref="CH231" ca="1">INDIRECT(ADDRESS(MATCH(SMALL(_xlfn._xlws.FILTER(CH7:CH229,CG7:CG229&gt;cr),2),CH7:CH229,0)+6,1))</f>
        <v>BU01.JaccardMulti</v>
      </c>
      <c r="CI231" s="12" t="str" cm="1">
        <f t="array" aca="1" ref="CI231" ca="1">INDIRECT(ADDRESS(MATCH(SMALL(_xlfn._xlws.FILTER(CI7:CI229,CL7:CL229&gt;cr),2),CI7:CI229,0)+6,1))</f>
        <v>BI22.ZSim</v>
      </c>
      <c r="CJ231" s="12" t="str" cm="1">
        <f t="array" aca="1" ref="CJ231" ca="1">INDIRECT(ADDRESS(MATCH(SMALL(_xlfn._xlws.FILTER(CJ7:CJ229,CL7:CL229&gt;cr),2),CJ7:CJ229,0)+6,1))</f>
        <v>BI22.ZSim</v>
      </c>
      <c r="CK231" s="12" t="str" cm="1">
        <f t="array" aca="1" ref="CK231" ca="1">INDIRECT(ADDRESS(MATCH(LARGE(_xlfn._xlws.FILTER(CK7:CK229,CL7:CL229&gt;cr),2),CK7:CK229,0)+6,1))</f>
        <v>BI07.PSSJ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AU01.Jaccard</v>
      </c>
      <c r="CN231" s="8" t="str" cm="1">
        <f t="array" aca="1" ref="CN231" ca="1">INDIRECT(ADDRESS(MATCH(SMALL(_xlfn._xlws.FILTER(CN7:CN229,CQ7:CQ229&gt;cr),2),CN7:CN229,0)+6,1))</f>
        <v>AI28.RPB</v>
      </c>
      <c r="CO231" s="8" t="str" cm="1">
        <f t="array" aca="1" ref="CO231" ca="1">INDIRECT(ADDRESS(MATCH(SMALL(_xlfn._xlws.FILTER(CO7:CO229,CQ7:CQ229&gt;cr),2),CO7:CO229,0)+6,1))</f>
        <v>AI05.SRC</v>
      </c>
      <c r="CP231" s="8" t="str" cm="1">
        <f t="array" aca="1" ref="CP231" ca="1">INDIRECT(ADDRESS(MATCH(LARGE(_xlfn._xlws.FILTER(CP7:CP229,CQ7:CQ229&gt;cr),2),CP7:CP229,0)+6,1))</f>
        <v>AI28.RPB</v>
      </c>
      <c r="CQ231" s="8" t="str" cm="1">
        <f t="array" aca="1" ref="CQ231" ca="1">INDIRECT(ADDRESS(MATCH(LARGE(_xlfn._xlws.FILTER(CQ7:CQ229,CQ7:CQ229&gt;cr),2),CQ7:CQ229,0)+6,1))</f>
        <v>AI01.Jaccard</v>
      </c>
      <c r="CR231" s="8" t="str" cm="1">
        <f t="array" aca="1" ref="CR231" ca="1">INDIRECT(ADDRESS(MATCH(SMALL(_xlfn._xlws.FILTER(CR7:CR229,CQ7:CQ229&gt;cr),2),CR7:CR229,0)+6,1))</f>
        <v>BU01.JaccardMulti</v>
      </c>
      <c r="CS231" s="12" t="str" cm="1">
        <f t="array" aca="1" ref="CS231" ca="1">INDIRECT(ADDRESS(MATCH(SMALL(_xlfn._xlws.FILTER(CS7:CS229,CV7:CV229&gt;cr),2),CS7:CS229,0)+6,1))</f>
        <v>AI28.RPB</v>
      </c>
      <c r="CT231" s="12" t="str" cm="1">
        <f t="array" aca="1" ref="CT231" ca="1">INDIRECT(ADDRESS(MATCH(SMALL(_xlfn._xlws.FILTER(CT7:CT229,CV7:CV229&gt;cr),2),CT7:CT229,0)+6,1))</f>
        <v>AI28.RPB</v>
      </c>
      <c r="CU231" s="12" t="str" cm="1">
        <f t="array" aca="1" ref="CU231" ca="1">INDIRECT(ADDRESS(MATCH(LARGE(_xlfn._xlws.FILTER(CU7:CU229,CV7:CV229&gt;cr),2),CU7:CU229,0)+6,1))</f>
        <v>BI03.IPWR</v>
      </c>
      <c r="CV231" s="12" t="str" cm="1">
        <f t="array" aca="1" ref="CV231" ca="1">INDIRECT(ADDRESS(MATCH(LARGE(_xlfn._xlws.FILTER(CV7:CV229,CV7:CV229&gt;cr),2),CV7:CV229,0)+6,1))</f>
        <v>AI01.Jaccard</v>
      </c>
      <c r="CW231" s="12" t="str" cm="1">
        <f t="array" aca="1" ref="CW231" ca="1">INDIRECT(ADDRESS(MATCH(SMALL(_xlfn._xlws.FILTER(CW7:CW229,CV7:CV229&gt;cr),2),CW7:CW229,0)+6,1))</f>
        <v>AU02.Cosine</v>
      </c>
      <c r="CX231" s="8" t="str" cm="1">
        <f t="array" aca="1" ref="CX231" ca="1">INDIRECT(ADDRESS(MATCH(SMALL(_xlfn._xlws.FILTER(CX7:CX229,DA7:DA229&gt;cr),2),CX7:CX229,0)+6,1))</f>
        <v>CI14.Amer.EMX1</v>
      </c>
      <c r="CY231" s="8" t="str" cm="1">
        <f t="array" aca="1" ref="CY231" ca="1">INDIRECT(ADDRESS(MATCH(SMALL(_xlfn._xlws.FILTER(CY7:CY229,DA7:DA229&gt;cr),2),CY7:CY229,0)+6,1))</f>
        <v>BI22.ESim3</v>
      </c>
      <c r="CZ231" s="8" t="str" cm="1">
        <f t="array" aca="1" ref="CZ231" ca="1">INDIRECT(ADDRESS(MATCH(LARGE(_xlfn._xlws.FILTER(CZ7:CZ229,DA7:DA229&gt;cr),2),CZ7:CZ229,0)+6,1))</f>
        <v>BI14.QTIJ</v>
      </c>
      <c r="DA231" s="8" t="str" cm="1">
        <f t="array" aca="1" ref="DA231" ca="1">INDIRECT(ADDRESS(MATCH(LARGE(_xlfn._xlws.FILTER(DA7:DA229,DA7:DA229&gt;cr),2),DA7:DA229,0)+6,1))</f>
        <v>AI01.Jaccard</v>
      </c>
      <c r="DB231" s="8" t="str" cm="1">
        <f t="array" aca="1" ref="DB231" ca="1">INDIRECT(ADDRESS(MATCH(SMALL(_xlfn._xlws.FILTER(DB7:DB229,DA7:DA229&gt;cr),2),DB7:DB229,0)+6,1))</f>
        <v>AU16.TA</v>
      </c>
      <c r="DC231" s="12" t="str" cm="1">
        <f t="array" aca="1" ref="DC231" ca="1">INDIRECT(ADDRESS(MATCH(SMALL(_xlfn._xlws.FILTER(DC7:DC229,DF7:DF229&gt;cr),2),DC7:DC229,0)+6,1))</f>
        <v>AI05.SRC</v>
      </c>
      <c r="DD231" s="12" t="str" cm="1">
        <f t="array" aca="1" ref="DD231" ca="1">INDIRECT(ADDRESS(MATCH(SMALL(_xlfn._xlws.FILTER(DD7:DD229,DF7:DF229&gt;cr),2),DD7:DD229,0)+6,1))</f>
        <v>AI05.SRC</v>
      </c>
      <c r="DE231" s="12" t="str" cm="1">
        <f t="array" aca="1" ref="DE231" ca="1">INDIRECT(ADDRESS(MATCH(LARGE(_xlfn._xlws.FILTER(DE7:DE229,DF7:DF229&gt;cr),2),DE7:DE229,0)+6,1))</f>
        <v>CI14.Amer.QTI</v>
      </c>
      <c r="DF231" s="12" t="str" cm="1">
        <f t="array" aca="1" ref="DF231" ca="1">INDIRECT(ADDRESS(MATCH(LARGE(_xlfn._xlws.FILTER(DF7:DF229,DF7:DF229&gt;cr),2),DF7:DF229,0)+6,1))</f>
        <v>BI01.Dice</v>
      </c>
      <c r="DG231" s="12" t="str" cm="1">
        <f t="array" aca="1" ref="DG231" ca="1">INDIRECT(ADDRESS(MATCH(SMALL(_xlfn._xlws.FILTER(DG7:DG229,DF7:DF229&gt;cr),2),DG7:DG229,0)+6,1))</f>
        <v>AU01.Jaccard</v>
      </c>
      <c r="DH231" s="8" t="str" cm="1">
        <f t="array" aca="1" ref="DH231" ca="1">INDIRECT(ADDRESS(MATCH(SMALL(_xlfn._xlws.FILTER(DH7:DH229,DK7:DK229&gt;cr),2),DH7:DH229,0)+6,1))</f>
        <v>BI22.ZSim</v>
      </c>
      <c r="DI231" s="8" t="str" cm="1">
        <f t="array" aca="1" ref="DI231" ca="1">INDIRECT(ADDRESS(MATCH(SMALL(_xlfn._xlws.FILTER(DI7:DI229,DK7:DK229&gt;cr),2),DI7:DI229,0)+6,1))</f>
        <v>BI22.ZSim</v>
      </c>
      <c r="DJ231" s="8" t="str" cm="1">
        <f t="array" aca="1" ref="DJ231" ca="1">INDIRECT(ADDRESS(MATCH(LARGE(_xlfn._xlws.FILTER(DJ7:DJ229,DK7:DK229&gt;cr),2),DJ7:DJ229,0)+6,1))</f>
        <v>BI07.PSSJ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AU01.Jaccard</v>
      </c>
      <c r="DM231" s="12" t="str" cm="1">
        <f t="array" aca="1" ref="DM231" ca="1">INDIRECT(ADDRESS(MATCH(SMALL(_xlfn._xlws.FILTER(DM7:DM229,DP7:DP229&gt;cr),2),DM7:DM229,0)+6,1))</f>
        <v>AI28.RPB</v>
      </c>
      <c r="DN231" s="12" t="str" cm="1">
        <f t="array" aca="1" ref="DN231" ca="1">INDIRECT(ADDRESS(MATCH(SMALL(_xlfn._xlws.FILTER(DN7:DN229,DP7:DP229&gt;cr),2),DN7:DN229,0)+6,1))</f>
        <v>AI28.RPB</v>
      </c>
      <c r="DO231" s="12" t="str" cm="1">
        <f t="array" aca="1" ref="DO231" ca="1">INDIRECT(ADDRESS(MATCH(LARGE(_xlfn._xlws.FILTER(DO7:DO229,DP7:DP229&gt;cr),2),DO7:DO229,0)+6,1))</f>
        <v>AI07.PSS</v>
      </c>
      <c r="DP231" s="12" t="str" cm="1">
        <f t="array" aca="1" ref="DP231" ca="1">INDIRECT(ADDRESS(MATCH(LARGE(_xlfn._xlws.FILTER(DP7:DP229,DP7:DP229&gt;cr),2),DP7:DP229,0)+6,1))</f>
        <v>AI01.Jaccard</v>
      </c>
      <c r="DQ231" s="12" t="str" cm="1">
        <f t="array" aca="1" ref="DQ231" ca="1">INDIRECT(ADDRESS(MATCH(SMALL(_xlfn._xlws.FILTER(DQ7:DQ229,DP7:DP229&gt;cr),2),DQ7:DQ229,0)+6,1))</f>
        <v>AU02.Cosine</v>
      </c>
      <c r="DR231" s="8" t="e" cm="1" vm="1">
        <f t="array" aca="1" ref="DR231" ca="1">INDIRECT(ADDRESS(MATCH(SMALL(_xlfn._xlws.FILTER(DR7:DR229,DU7:DU229&gt;cr),2),DR7:DR229,0)+6,1))</f>
        <v>#VALUE!</v>
      </c>
      <c r="DS231" s="8" t="e" cm="1" vm="1">
        <f t="array" aca="1" ref="DS231" ca="1">INDIRECT(ADDRESS(MATCH(SMALL(_xlfn._xlws.FILTER(DS7:DS229,DU7:DU229&gt;cr),2),DS7:DS229,0)+6,1))</f>
        <v>#VALUE!</v>
      </c>
      <c r="DT231" s="8" t="e" cm="1" vm="1">
        <f t="array" aca="1" ref="DT231" ca="1">INDIRECT(ADDRESS(MATCH(LARGE(_xlfn._xlws.FILTER(DT7:DT229,DU7:DU229&gt;cr),2),DT7:DT229,0)+6,1))</f>
        <v>#VALUE!</v>
      </c>
      <c r="DU231" s="8" t="e" cm="1" vm="1">
        <f t="array" aca="1" ref="DU231" ca="1">INDIRECT(ADDRESS(MATCH(LARGE(_xlfn._xlws.FILTER(DU7:DU229,DU7:DU229&gt;cr),2),DU7:DU229,0)+6,1))</f>
        <v>#VALUE!</v>
      </c>
      <c r="DV231" s="8" t="e" cm="1" vm="1">
        <f t="array" aca="1" ref="DV231" ca="1">INDIRECT(ADDRESS(MATCH(SMALL(_xlfn._xlws.FILTER(DV7:DV229,DU7:DU229&gt;cr),2),DV7:DV229,0)+6,1))</f>
        <v>#VALUE!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CI01.IJ.Amer</v>
      </c>
      <c r="EH231" s="12" t="str" cm="1">
        <f t="array" aca="1" ref="EH231" ca="1">INDIRECT(ADDRESS(MATCH(SMALL(_xlfn._xlws.FILTER(EH7:EH229,EJ7:EJ229&gt;cr),2),EH7:EH229,0)+6,1))</f>
        <v>CI01.IJ.Amer</v>
      </c>
      <c r="EI231" s="12" t="str" cm="1">
        <f t="array" aca="1" ref="EI231" ca="1">INDIRECT(ADDRESS(MATCH(LARGE(_xlfn._xlws.FILTER(EI7:EI229,EJ7:EJ229&gt;cr),2),EI7:EI229,0)+6,1))</f>
        <v>BI14.AmerJ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AU01.Jaccard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CI14.SMD.NNSM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CI14.SMD.NNSM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CI14.SMD.NNSM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CI14.SMD.NNSM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BU01.JaccardMulti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k=20, r=0.1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k=20, r=0.1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k=20, r=0.1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k=5, r=0.1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k=20, r=0.9</v>
      </c>
    </row>
    <row r="232" spans="1:161" s="9" customFormat="1" x14ac:dyDescent="0.2">
      <c r="A232" s="7" t="s">
        <v>235</v>
      </c>
      <c r="B232" s="8" t="str" cm="1">
        <f t="array" aca="1" ref="B232" ca="1">INDIRECT(ADDRESS(MATCH(SMALL(_xlfn._xlws.FILTER(B7:B229,E7:E229&gt;cr),3),B7:B229,0)+6,1))</f>
        <v>CI14.SMD.EMX1</v>
      </c>
      <c r="C232" s="8" t="str" cm="1">
        <f t="array" aca="1" ref="C232" ca="1">INDIRECT(ADDRESS(MATCH(SMALL(_xlfn._xlws.FILTER(C7:C229,E7:E229&gt;cr),3),C7:C229,0)+6,1))</f>
        <v>CI14.Amer.EMX1</v>
      </c>
      <c r="D232" s="8" t="str" cm="1">
        <f t="array" aca="1" ref="D232" ca="1">INDIRECT(ADDRESS(MATCH(LARGE(_xlfn._xlws.FILTER(D7:D229,E7:E229&gt;cr),3),D7:D229,0)+6,1))</f>
        <v>CI14.SMD.EMX1</v>
      </c>
      <c r="E232" s="8" t="str" cm="1">
        <f t="array" aca="1" ref="E232" ca="1">INDIRECT(ADDRESS(MATCH(LARGE(_xlfn._xlws.FILTER(E7:E229,E7:E229&gt;cr),3),E7:E229,0)+6,1))</f>
        <v>AI01.Jaccard</v>
      </c>
      <c r="F232" s="8" t="str" cm="1">
        <f t="array" aca="1" ref="F232" ca="1">INDIRECT(ADDRESS(MATCH(SMALL(_xlfn._xlws.FILTER(F7:F229,E7:E229&gt;cr),3),F7:F229,0)+6,1))</f>
        <v>AU13.SMTP</v>
      </c>
      <c r="G232" s="12" t="str" cm="1">
        <f t="array" aca="1" ref="G232" ca="1">INDIRECT(ADDRESS(MATCH(SMALL(_xlfn._xlws.FILTER(G7:G229,J7:J229&gt;cr),3),G7:G229,0)+6,1))</f>
        <v>BI22.ESim3</v>
      </c>
      <c r="H232" s="12" t="str" cm="1">
        <f t="array" aca="1" ref="H232" ca="1">INDIRECT(ADDRESS(MATCH(SMALL(_xlfn._xlws.FILTER(H7:H229,J7:J229&gt;cr),3),H7:H229,0)+6,1))</f>
        <v>BI22.ESim3</v>
      </c>
      <c r="I232" s="14" t="str" cm="1">
        <f t="array" aca="1" ref="I232" ca="1">INDIRECT(ADDRESS(MATCH(LARGE(_xlfn._xlws.FILTER(I7:I229,J7:J229&gt;cr),3),I7:I229,0)+6,1))</f>
        <v>BI14.QTIJ</v>
      </c>
      <c r="J232" s="14" t="str" cm="1">
        <f t="array" aca="1" ref="J232" ca="1">INDIRECT(ADDRESS(MATCH(LARGE(_xlfn._xlws.FILTER(J7:J229,J7:J229&gt;cr),3),J7:J229,0)+6,1))</f>
        <v>AI01.Jaccard</v>
      </c>
      <c r="K232" s="12" t="str" cm="1">
        <f t="array" aca="1" ref="K232" ca="1">INDIRECT(ADDRESS(MATCH(SMALL(_xlfn._xlws.FILTER(K7:K229,J7:J229&gt;cr),3),K7:K229,0)+6,1))</f>
        <v>BU01.PNCR</v>
      </c>
      <c r="L232" s="8" t="str" cm="1">
        <f t="array" aca="1" ref="L232" ca="1">INDIRECT(ADDRESS(MATCH(SMALL(_xlfn._xlws.FILTER(L7:L229,O7:O229&gt;cr),3),L7:L229,0)+6,1))</f>
        <v>BI22.ESim3</v>
      </c>
      <c r="M232" s="8" t="str" cm="1">
        <f t="array" aca="1" ref="M232" ca="1">INDIRECT(ADDRESS(MATCH(SMALL(_xlfn._xlws.FILTER(M7:M229,O7:O229&gt;cr),3),M7:M229,0)+6,1))</f>
        <v>BI22.ESim3</v>
      </c>
      <c r="N232" s="8" t="str" cm="1">
        <f t="array" aca="1" ref="N232" ca="1">INDIRECT(ADDRESS(MATCH(LARGE(_xlfn._xlws.FILTER(N7:N229,O7:O229&gt;cr),3),N7:N229,0)+6,1))</f>
        <v>CI14.SMD.PSS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BU02.COD</v>
      </c>
      <c r="Q232" s="12" t="str" cm="1">
        <f t="array" aca="1" ref="Q232" ca="1">INDIRECT(ADDRESS(MATCH(SMALL(_xlfn._xlws.FILTER(Q7:Q229,T7:T229&gt;cr),3),Q7:Q229,0)+6,1))</f>
        <v>BI22.ESim3</v>
      </c>
      <c r="R232" s="12" t="str" cm="1">
        <f t="array" aca="1" ref="R232" ca="1">INDIRECT(ADDRESS(MATCH(SMALL(_xlfn._xlws.FILTER(R7:R229,T7:T229&gt;cr),3),R7:R229,0)+6,1))</f>
        <v>BI22.ESim3</v>
      </c>
      <c r="S232" s="12" t="str" cm="1">
        <f t="array" aca="1" ref="S232" ca="1">INDIRECT(ADDRESS(MATCH(LARGE(_xlfn._xlws.FILTER(S7:S229,T7:T229&gt;cr),3),S7:S229,0)+6,1))</f>
        <v>CI14.Amer.EMX4</v>
      </c>
      <c r="T232" s="12" t="str" cm="1">
        <f t="array" aca="1" ref="T232" ca="1">INDIRECT(ADDRESS(MATCH(LARGE(_xlfn._xlws.FILTER(T7:T229,T7:T229&gt;cr),3),T7:T229,0)+6,1))</f>
        <v>AI01.Jaccard</v>
      </c>
      <c r="U232" s="12" t="str" cm="1">
        <f t="array" aca="1" ref="U232" ca="1">INDIRECT(ADDRESS(MATCH(SMALL(_xlfn._xlws.FILTER(U7:U229,T7:T229&gt;cr),3),U7:U229,0)+6,1))</f>
        <v>AU13.SMTP</v>
      </c>
      <c r="V232" s="8" t="str" cm="1">
        <f t="array" aca="1" ref="V232" ca="1">INDIRECT(ADDRESS(MATCH(SMALL(_xlfn._xlws.FILTER(V7:V229,Y7:Y229&gt;cr),3),V7:V229,0)+6,1))</f>
        <v>AU19.KL</v>
      </c>
      <c r="W232" s="8" t="str" cm="1">
        <f t="array" aca="1" ref="W232" ca="1">INDIRECT(ADDRESS(MATCH(SMALL(_xlfn._xlws.FILTER(W7:W229,Y7:Y229&gt;cr),3),W7:W229,0)+6,1))</f>
        <v>AU19.KL</v>
      </c>
      <c r="X232" s="8" t="str" cm="1">
        <f t="array" aca="1" ref="X232" ca="1">INDIRECT(ADDRESS(MATCH(LARGE(_xlfn._xlws.FILTER(X7:X229,Y7:Y229&gt;cr),3),X7:X229,0)+6,1))</f>
        <v>AI25.Coco</v>
      </c>
      <c r="Y232" s="8" t="str" cm="1">
        <f t="array" aca="1" ref="Y232" ca="1">INDIRECT(ADDRESS(MATCH(LARGE(_xlfn._xlws.FILTER(Y7:Y229,Y7:Y229&gt;cr),3),Y7:Y229,0)+6,1))</f>
        <v>AI01.Jaccard</v>
      </c>
      <c r="Z232" s="8" t="str" cm="1">
        <f t="array" aca="1" ref="Z232" ca="1">INDIRECT(ADDRESS(MATCH(SMALL(_xlfn._xlws.FILTER(Z7:Z229,Y7:Y229&gt;cr),3),Z7:Z229,0)+6,1))</f>
        <v>BU01.JacRA</v>
      </c>
      <c r="AA232" s="12" t="str" cm="1">
        <f t="array" aca="1" ref="AA232" ca="1">INDIRECT(ADDRESS(MATCH(SMALL(_xlfn._xlws.FILTER(AA7:AA229,AD7:AD229&gt;cr),3),AA7:AA229,0)+6,1))</f>
        <v>CI14.Amer.EMX2</v>
      </c>
      <c r="AB232" s="12" t="str" cm="1">
        <f t="array" aca="1" ref="AB232" ca="1">INDIRECT(ADDRESS(MATCH(SMALL(_xlfn._xlws.FILTER(AB7:AB229,AD7:AD229&gt;cr),3),AB7:AB229,0)+6,1))</f>
        <v>CI14.Amer.EMX1</v>
      </c>
      <c r="AC232" s="12" t="str" cm="1">
        <f t="array" aca="1" ref="AC232" ca="1">INDIRECT(ADDRESS(MATCH(LARGE(_xlfn._xlws.FILTER(AC7:AC229,AD7:AD229&gt;cr),3),AC7:AC229,0)+6,1))</f>
        <v>CI14.Amer.EMX1</v>
      </c>
      <c r="AD232" s="12" t="str" cm="1">
        <f t="array" aca="1" ref="AD232" ca="1">INDIRECT(ADDRESS(MATCH(LARGE(_xlfn._xlws.FILTER(AD7:AD229,AD7:AD229&gt;cr),3),AD7:AD229,0)+6,1))</f>
        <v>AI01.Jaccard</v>
      </c>
      <c r="AE232" s="12" t="str" cm="1">
        <f t="array" aca="1" ref="AE232" ca="1">INDIRECT(ADDRESS(MATCH(SMALL(_xlfn._xlws.FILTER(AE7:AE229,AD7:AD229&gt;cr),3),AE7:AE229,0)+6,1))</f>
        <v>BU01.JacRA</v>
      </c>
      <c r="AF232" s="8" t="str" cm="1">
        <f t="array" aca="1" ref="AF232" ca="1">INDIRECT(ADDRESS(MATCH(SMALL(_xlfn._xlws.FILTER(AF7:AF229,AI7:AI229&gt;cr),3),AF7:AF229,0)+6,1))</f>
        <v>CI14.Amer.EMX1</v>
      </c>
      <c r="AG232" s="8" t="str" cm="1">
        <f t="array" aca="1" ref="AG232" ca="1">INDIRECT(ADDRESS(MATCH(SMALL(_xlfn._xlws.FILTER(AG7:AG229,AI7:AI229&gt;cr),3),AG7:AG229,0)+6,1))</f>
        <v>BI22.ESim3</v>
      </c>
      <c r="AH232" s="4" t="str" cm="1">
        <f t="array" aca="1" ref="AH232" ca="1">INDIRECT(ADDRESS(MATCH(LARGE(_xlfn._xlws.FILTER(AH7:AH229,AI7:AI229&gt;cr),3),AH7:AH229,0)+6,1))</f>
        <v>CI14.Amer.EMX2</v>
      </c>
      <c r="AI232" s="4" t="str" cm="1">
        <f t="array" aca="1" ref="AI232" ca="1">INDIRECT(ADDRESS(MATCH(LARGE(_xlfn._xlws.FILTER(AI7:AI229,AI7:AI229&gt;cr),3),AI7:AI229,0)+6,1))</f>
        <v>AI01.Jaccard</v>
      </c>
      <c r="AJ232" s="8" t="str" cm="1">
        <f t="array" aca="1" ref="AJ232" ca="1">INDIRECT(ADDRESS(MATCH(SMALL(_xlfn._xlws.FILTER(AJ7:AJ229,AI7:AI229&gt;cr),3),AJ7:AJ229,0)+6,1))</f>
        <v>AU04.MSD</v>
      </c>
      <c r="AK232" s="12" t="str" cm="1">
        <f t="array" aca="1" ref="AK232" ca="1">INDIRECT(ADDRESS(MATCH(SMALL(_xlfn._xlws.FILTER(AK7:AK229,AN7:AN229&gt;cr),3),AK7:AK229,0)+6,1))</f>
        <v>BI22.ESim3</v>
      </c>
      <c r="AL232" s="12" t="str" cm="1">
        <f t="array" aca="1" ref="AL232" ca="1">INDIRECT(ADDRESS(MATCH(SMALL(_xlfn._xlws.FILTER(AL7:AL229,AN7:AN229&gt;cr),3),AL7:AL229,0)+6,1))</f>
        <v>BI22.ESim3</v>
      </c>
      <c r="AM232" s="12" t="str" cm="1">
        <f t="array" aca="1" ref="AM232" ca="1">INDIRECT(ADDRESS(MATCH(LARGE(_xlfn._xlws.FILTER(AM7:AM229,AN7:AN229&gt;cr),3),AM7:AM229,0)+6,1))</f>
        <v>CI14.Amer.EMX5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BU16.TAEven</v>
      </c>
      <c r="AP232" s="8" t="str" cm="1">
        <f t="array" aca="1" ref="AP232" ca="1">INDIRECT(ADDRESS(MATCH(SMALL(_xlfn._xlws.FILTER(AP7:AP229,AS7:AS229&gt;cr),3),AP7:AP229,0)+6,1))</f>
        <v>AI28.RPB</v>
      </c>
      <c r="AQ232" s="8" t="str" cm="1">
        <f t="array" aca="1" ref="AQ232" ca="1">INDIRECT(ADDRESS(MATCH(SMALL(_xlfn._xlws.FILTER(AQ7:AQ229,AS7:AS229&gt;cr),3),AQ7:AQ229,0)+6,1))</f>
        <v>AI28.RPB</v>
      </c>
      <c r="AR232" s="8" t="str" cm="1">
        <f t="array" aca="1" ref="AR232" ca="1">INDIRECT(ADDRESS(MATCH(LARGE(_xlfn._xlws.FILTER(AR7:AR229,AS7:AS229&gt;cr),3),AR7:AR229,0)+6,1))</f>
        <v>CI14.Amer.Cosine</v>
      </c>
      <c r="AS232" s="8" t="str" cm="1">
        <f t="array" aca="1" ref="AS232" ca="1">INDIRECT(ADDRESS(MATCH(LARGE(_xlfn._xlws.FILTER(AS7:AS229,AS7:AS229&gt;cr),3),AS7:AS229,0)+6,1))</f>
        <v>AI01.Jaccard</v>
      </c>
      <c r="AT232" s="8" t="str" cm="1">
        <f t="array" aca="1" ref="AT232" ca="1">INDIRECT(ADDRESS(MATCH(SMALL(_xlfn._xlws.FILTER(AT7:AT229,AS7:AS229&gt;cr),3),AT7:AT229,0)+6,1))</f>
        <v>BU16.TAN</v>
      </c>
      <c r="AU232" s="12" t="str" cm="1">
        <f t="array" aca="1" ref="AU232" ca="1">INDIRECT(ADDRESS(MATCH(SMALL(_xlfn._xlws.FILTER(AU7:AU229,AX7:AX229&gt;cr),3),AU7:AU229,0)+6,1))</f>
        <v>BI22.ESim2</v>
      </c>
      <c r="AV232" s="12" t="str" cm="1">
        <f t="array" aca="1" ref="AV232" ca="1">INDIRECT(ADDRESS(MATCH(SMALL(_xlfn._xlws.FILTER(AV7:AV229,AX7:AX229&gt;cr),3),AV7:AV229,0)+6,1))</f>
        <v>BI22.ESim2</v>
      </c>
      <c r="AW232" s="12" t="str" cm="1">
        <f t="array" aca="1" ref="AW232" ca="1">INDIRECT(ADDRESS(MATCH(LARGE(_xlfn._xlws.FILTER(AW7:AW229,AX7:AX229&gt;cr),3),AW7:AW229,0)+6,1))</f>
        <v>AI28.RPB</v>
      </c>
      <c r="AX232" s="12" t="str" cm="1">
        <f t="array" aca="1" ref="AX232" ca="1">INDIRECT(ADDRESS(MATCH(LARGE(_xlfn._xlws.FILTER(AX7:AX229,AX7:AX229&gt;cr),3),AX7:AX229,0)+6,1))</f>
        <v>AI01.Jaccard</v>
      </c>
      <c r="AY232" s="12" t="str" cm="1">
        <f t="array" aca="1" ref="AY232" ca="1">INDIRECT(ADDRESS(MATCH(SMALL(_xlfn._xlws.FILTER(AY7:AY229,AX7:AX229&gt;cr),3),AY7:AY229,0)+6,1))</f>
        <v>AU30.Singularity</v>
      </c>
      <c r="AZ232" s="8" t="str" cm="1">
        <f t="array" aca="1" ref="AZ232" ca="1">INDIRECT(ADDRESS(MATCH(SMALL(_xlfn._xlws.FILTER(AZ7:AZ229,BC7:BC229&gt;cr),3),AZ7:AZ229,0)+6,1))</f>
        <v>CI14.Amer.EMX2</v>
      </c>
      <c r="BA232" s="8" t="str" cm="1">
        <f t="array" aca="1" ref="BA232" ca="1">INDIRECT(ADDRESS(MATCH(SMALL(_xlfn._xlws.FILTER(BA7:BA229,BC7:BC229&gt;cr),3),BA7:BA229,0)+6,1))</f>
        <v>CI14.Amer.EMX1</v>
      </c>
      <c r="BB232" s="8" t="str" cm="1">
        <f t="array" aca="1" ref="BB232" ca="1">INDIRECT(ADDRESS(MATCH(LARGE(_xlfn._xlws.FILTER(BB7:BB229,BC7:BC229&gt;cr),3),BB7:BB229,0)+6,1))</f>
        <v>CI14.Amer.EMX1</v>
      </c>
      <c r="BC232" s="8" t="str" cm="1">
        <f t="array" aca="1" ref="BC232" ca="1">INDIRECT(ADDRESS(MATCH(LARGE(_xlfn._xlws.FILTER(BC7:BC229,BC7:BC229&gt;cr),3),BC7:BC229,0)+6,1))</f>
        <v>AI01.Jaccard</v>
      </c>
      <c r="BD232" s="8" t="str" cm="1">
        <f t="array" aca="1" ref="BD232" ca="1">INDIRECT(ADDRESS(MATCH(SMALL(_xlfn._xlws.FILTER(BD7:BD229,BC7:BC229&gt;cr),3),BD7:BD229,0)+6,1))</f>
        <v>BU01.PNCR</v>
      </c>
      <c r="BE232" s="12" t="str" cm="1">
        <f t="array" aca="1" ref="BE232" ca="1">INDIRECT(ADDRESS(MATCH(SMALL(_xlfn._xlws.FILTER(BE7:BE229,BH7:BH229&gt;cr),3),BE7:BE229,0)+6,1))</f>
        <v>BI22.ESim3</v>
      </c>
      <c r="BF232" s="12" t="str" cm="1">
        <f t="array" aca="1" ref="BF232" ca="1">INDIRECT(ADDRESS(MATCH(SMALL(_xlfn._xlws.FILTER(BF7:BF229,BH7:BH229&gt;cr),3),BF7:BF229,0)+6,1))</f>
        <v>BI22.ESim3</v>
      </c>
      <c r="BG232" s="14" t="str" cm="1">
        <f t="array" aca="1" ref="BG232" ca="1">INDIRECT(ADDRESS(MATCH(LARGE(_xlfn._xlws.FILTER(BG7:BG229,BH7:BH229&gt;cr),3),BG7:BG229,0)+6,1))</f>
        <v>CI14.Amer.NNSM</v>
      </c>
      <c r="BH232" s="14" t="str" cm="1">
        <f t="array" aca="1" ref="BH232" ca="1">INDIRECT(ADDRESS(MATCH(LARGE(_xlfn._xlws.FILTER(BH7:BH229,BH7:BH229&gt;cr),3),BH7:BH229,0)+6,1))</f>
        <v>AI01.Jaccard</v>
      </c>
      <c r="BI232" s="12" t="str" cm="1">
        <f t="array" aca="1" ref="BI232" ca="1">INDIRECT(ADDRESS(MATCH(SMALL(_xlfn._xlws.FILTER(BI7:BI229,BH7:BH229&gt;cr),3),BI7:BI229,0)+6,1))</f>
        <v>BU01.Dice</v>
      </c>
      <c r="BJ232" s="8" t="str" cm="1">
        <f t="array" aca="1" ref="BJ232" ca="1">INDIRECT(ADDRESS(MATCH(SMALL(_xlfn._xlws.FILTER(BJ7:BJ229,BM7:BM229&gt;cr),3),BJ7:BJ229,0)+6,1))</f>
        <v>BI22.ESim3</v>
      </c>
      <c r="BK232" s="8" t="str" cm="1">
        <f t="array" aca="1" ref="BK232" ca="1">INDIRECT(ADDRESS(MATCH(SMALL(_xlfn._xlws.FILTER(BK7:BK229,BM7:BM229&gt;cr),3),BK7:BK229,0)+6,1))</f>
        <v>BI22.ESim3</v>
      </c>
      <c r="BL232" s="8" t="str" cm="1">
        <f t="array" aca="1" ref="BL232" ca="1">INDIRECT(ADDRESS(MATCH(LARGE(_xlfn._xlws.FILTER(BL7:BL229,BM7:BM229&gt;cr),3),BL7:BL229,0)+6,1))</f>
        <v>BI07.NHMS.Amer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BU01.JaccardMulti</v>
      </c>
      <c r="BO232" s="12" t="str" cm="1">
        <f t="array" aca="1" ref="BO232" ca="1">INDIRECT(ADDRESS(MATCH(SMALL(_xlfn._xlws.FILTER(BO7:BO229,BR7:BR229&gt;cr),3),BO7:BO229,0)+6,1))</f>
        <v>BI22.ESim3</v>
      </c>
      <c r="BP232" s="12" t="str" cm="1">
        <f t="array" aca="1" ref="BP232" ca="1">INDIRECT(ADDRESS(MATCH(SMALL(_xlfn._xlws.FILTER(BP7:BP229,BR7:BR229&gt;cr),3),BP7:BP229,0)+6,1))</f>
        <v>BI22.ESim3</v>
      </c>
      <c r="BQ232" s="12" t="str" cm="1">
        <f t="array" aca="1" ref="BQ232" ca="1">INDIRECT(ADDRESS(MATCH(LARGE(_xlfn._xlws.FILTER(BQ7:BQ229,BR7:BR229&gt;cr),3),BQ7:BQ229,0)+6,1))</f>
        <v>CI14.SMD.TA</v>
      </c>
      <c r="BR232" s="12" t="str" cm="1">
        <f t="array" aca="1" ref="BR232" ca="1">INDIRECT(ADDRESS(MATCH(LARGE(_xlfn._xlws.FILTER(BR7:BR229,BR7:BR229&gt;cr),3),BR7:BR229,0)+6,1))</f>
        <v>AI01.Jaccard</v>
      </c>
      <c r="BS232" s="12" t="str" cm="1">
        <f t="array" aca="1" ref="BS232" ca="1">INDIRECT(ADDRESS(MATCH(SMALL(_xlfn._xlws.FILTER(BS7:BS229,BR7:BR229&gt;cr),3),BS7:BS229,0)+6,1))</f>
        <v>BU02.COD</v>
      </c>
      <c r="BT232" s="8" t="str" cm="1">
        <f t="array" aca="1" ref="BT232" ca="1">INDIRECT(ADDRESS(MATCH(SMALL(_xlfn._xlws.FILTER(BT7:BT229,BW7:BW229&gt;cr),3),BT7:BT229,0)+6,1))</f>
        <v>AU19.KL</v>
      </c>
      <c r="BU232" s="8" t="str" cm="1">
        <f t="array" aca="1" ref="BU232" ca="1">INDIRECT(ADDRESS(MATCH(SMALL(_xlfn._xlws.FILTER(BU7:BU229,BW7:BW229&gt;cr),3),BU7:BU229,0)+6,1))</f>
        <v>AU19.KL</v>
      </c>
      <c r="BV232" s="8" t="str" cm="1">
        <f t="array" aca="1" ref="BV232" ca="1">INDIRECT(ADDRESS(MATCH(LARGE(_xlfn._xlws.FILTER(BV7:BV229,BW7:BW229&gt;cr),3),BV7:BV229,0)+6,1))</f>
        <v>AI25.Coco</v>
      </c>
      <c r="BW232" s="8" t="str" cm="1">
        <f t="array" aca="1" ref="BW232" ca="1">INDIRECT(ADDRESS(MATCH(LARGE(_xlfn._xlws.FILTER(BW7:BW229,BW7:BW229&gt;cr),3),BW7:BW229,0)+6,1))</f>
        <v>AI01.Jaccard</v>
      </c>
      <c r="BX232" s="8" t="str" cm="1">
        <f t="array" aca="1" ref="BX232" ca="1">INDIRECT(ADDRESS(MATCH(SMALL(_xlfn._xlws.FILTER(BX7:BX229,BW7:BW229&gt;cr),3),BX7:BX229,0)+6,1))</f>
        <v>BU06.MPIP</v>
      </c>
      <c r="BY232" s="12" t="str" cm="1">
        <f t="array" aca="1" ref="BY232" ca="1">INDIRECT(ADDRESS(MATCH(SMALL(_xlfn._xlws.FILTER(BY7:BY229,CB7:CB229&gt;cr),3),BY7:BY229,0)+6,1))</f>
        <v>CI14.Amer.EMX2</v>
      </c>
      <c r="BZ232" s="12" t="str" cm="1">
        <f t="array" aca="1" ref="BZ232" ca="1">INDIRECT(ADDRESS(MATCH(SMALL(_xlfn._xlws.FILTER(BZ7:BZ229,CB7:CB229&gt;cr),3),BZ7:BZ229,0)+6,1))</f>
        <v>CI14.Amer.EMX1</v>
      </c>
      <c r="CA232" s="12" t="str" cm="1">
        <f t="array" aca="1" ref="CA232" ca="1">INDIRECT(ADDRESS(MATCH(LARGE(_xlfn._xlws.FILTER(CA7:CA229,CB7:CB229&gt;cr),3),CA7:CA229,0)+6,1))</f>
        <v>CI14.Amer.EMX1</v>
      </c>
      <c r="CB232" s="12" t="str" cm="1">
        <f t="array" aca="1" ref="CB232" ca="1">INDIRECT(ADDRESS(MATCH(LARGE(_xlfn._xlws.FILTER(CB7:CB229,CB7:CB229&gt;cr),3),CB7:CB229,0)+6,1))</f>
        <v>AI01.Jaccard</v>
      </c>
      <c r="CC232" s="12" t="str" cm="1">
        <f t="array" aca="1" ref="CC232" ca="1">INDIRECT(ADDRESS(MATCH(SMALL(_xlfn._xlws.FILTER(CC7:CC229,CB7:CB229&gt;cr),3),CC7:CC229,0)+6,1))</f>
        <v>BU01.PNCR</v>
      </c>
      <c r="CD232" s="8" t="str" cm="1">
        <f t="array" aca="1" ref="CD232" ca="1">INDIRECT(ADDRESS(MATCH(SMALL(_xlfn._xlws.FILTER(CD7:CD229,CG7:CG229&gt;cr),3),CD7:CD229,0)+6,1))</f>
        <v>CI14.Amer.EMX1</v>
      </c>
      <c r="CE232" s="8" t="str" cm="1">
        <f t="array" aca="1" ref="CE232" ca="1">INDIRECT(ADDRESS(MATCH(SMALL(_xlfn._xlws.FILTER(CE7:CE229,CG7:CG229&gt;cr),3),CE7:CE229,0)+6,1))</f>
        <v>BI22.ESim3</v>
      </c>
      <c r="CF232" s="8" t="str" cm="1">
        <f t="array" aca="1" ref="CF232" ca="1">INDIRECT(ADDRESS(MATCH(LARGE(_xlfn._xlws.FILTER(CF7:CF229,CG7:CG229&gt;cr),3),CF7:CF229,0)+6,1))</f>
        <v>BI14.QTIJ</v>
      </c>
      <c r="CG232" s="8" t="str" cm="1">
        <f t="array" aca="1" ref="CG232" ca="1">INDIRECT(ADDRESS(MATCH(LARGE(_xlfn._xlws.FILTER(CG7:CG229,CG7:CG229&gt;cr),3),CG7:CG229,0)+6,1))</f>
        <v>AI01.Jaccard</v>
      </c>
      <c r="CH232" s="8" t="str" cm="1">
        <f t="array" aca="1" ref="CH232" ca="1">INDIRECT(ADDRESS(MATCH(SMALL(_xlfn._xlws.FILTER(CH7:CH229,CG7:CG229&gt;cr),3),CH7:CH229,0)+6,1))</f>
        <v>AU01.Jaccard</v>
      </c>
      <c r="CI232" s="12" t="str" cm="1">
        <f t="array" aca="1" ref="CI232" ca="1">INDIRECT(ADDRESS(MATCH(SMALL(_xlfn._xlws.FILTER(CI7:CI229,CL7:CL229&gt;cr),3),CI7:CI229,0)+6,1))</f>
        <v>BI22.ESim3</v>
      </c>
      <c r="CJ232" s="12" t="str" cm="1">
        <f t="array" aca="1" ref="CJ232" ca="1">INDIRECT(ADDRESS(MATCH(SMALL(_xlfn._xlws.FILTER(CJ7:CJ229,CL7:CL229&gt;cr),3),CJ7:CJ229,0)+6,1))</f>
        <v>BI22.ESim3</v>
      </c>
      <c r="CK232" s="12" t="str" cm="1">
        <f t="array" aca="1" ref="CK232" ca="1">INDIRECT(ADDRESS(MATCH(LARGE(_xlfn._xlws.FILTER(CK7:CK229,CL7:CL229&gt;cr),3),CK7:CK229,0)+6,1))</f>
        <v>CI14.Amer.EMX5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AU29.ADR</v>
      </c>
      <c r="CN232" s="8" t="str" cm="1">
        <f t="array" aca="1" ref="CN232" ca="1">INDIRECT(ADDRESS(MATCH(SMALL(_xlfn._xlws.FILTER(CN7:CN229,CQ7:CQ229&gt;cr),3),CN7:CN229,0)+6,1))</f>
        <v>AI05.SRC</v>
      </c>
      <c r="CO232" s="8" t="str" cm="1">
        <f t="array" aca="1" ref="CO232" ca="1">INDIRECT(ADDRESS(MATCH(SMALL(_xlfn._xlws.FILTER(CO7:CO229,CQ7:CQ229&gt;cr),3),CO7:CO229,0)+6,1))</f>
        <v>AI28.RPB</v>
      </c>
      <c r="CP232" s="8" t="str" cm="1">
        <f t="array" aca="1" ref="CP232" ca="1">INDIRECT(ADDRESS(MATCH(LARGE(_xlfn._xlws.FILTER(CP7:CP229,CQ7:CQ229&gt;cr),3),CP7:CP229,0)+6,1))</f>
        <v>BI16.TAJ</v>
      </c>
      <c r="CQ232" s="8" t="str" cm="1">
        <f t="array" aca="1" ref="CQ232" ca="1">INDIRECT(ADDRESS(MATCH(LARGE(_xlfn._xlws.FILTER(CQ7:CQ229,CQ7:CQ229&gt;cr),3),CQ7:CQ229,0)+6,1))</f>
        <v>AI01.Jaccard</v>
      </c>
      <c r="CR232" s="8" t="str" cm="1">
        <f t="array" aca="1" ref="CR232" ca="1">INDIRECT(ADDRESS(MATCH(SMALL(_xlfn._xlws.FILTER(CR7:CR229,CQ7:CQ229&gt;cr),3),CR7:CR229,0)+6,1))</f>
        <v>AU02.Cosine</v>
      </c>
      <c r="CS232" s="12" t="str" cm="1">
        <f t="array" aca="1" ref="CS232" ca="1">INDIRECT(ADDRESS(MATCH(SMALL(_xlfn._xlws.FILTER(CS7:CS229,CV7:CV229&gt;cr),3),CS7:CS229,0)+6,1))</f>
        <v>BI22.ESim2</v>
      </c>
      <c r="CT232" s="12" t="str" cm="1">
        <f t="array" aca="1" ref="CT232" ca="1">INDIRECT(ADDRESS(MATCH(SMALL(_xlfn._xlws.FILTER(CT7:CT229,CV7:CV229&gt;cr),3),CT7:CT229,0)+6,1))</f>
        <v>BI22.ESim2</v>
      </c>
      <c r="CU232" s="12" t="str" cm="1">
        <f t="array" aca="1" ref="CU232" ca="1">INDIRECT(ADDRESS(MATCH(LARGE(_xlfn._xlws.FILTER(CU7:CU229,CV7:CV229&gt;cr),3),CU7:CU229,0)+6,1))</f>
        <v>AI28.RPB</v>
      </c>
      <c r="CV232" s="12" t="str" cm="1">
        <f t="array" aca="1" ref="CV232" ca="1">INDIRECT(ADDRESS(MATCH(LARGE(_xlfn._xlws.FILTER(CV7:CV229,CV7:CV229&gt;cr),3),CV7:CV229,0)+6,1))</f>
        <v>AI01.Jaccard</v>
      </c>
      <c r="CW232" s="12" t="str" cm="1">
        <f t="array" aca="1" ref="CW232" ca="1">INDIRECT(ADDRESS(MATCH(SMALL(_xlfn._xlws.FILTER(CW7:CW229,CV7:CV229&gt;cr),3),CW7:CW229,0)+6,1))</f>
        <v>AU02.Cosine</v>
      </c>
      <c r="CX232" s="8" t="str" cm="1">
        <f t="array" aca="1" ref="CX232" ca="1">INDIRECT(ADDRESS(MATCH(SMALL(_xlfn._xlws.FILTER(CX7:CX229,DA7:DA229&gt;cr),3),CX7:CX229,0)+6,1))</f>
        <v>CI14.Amer.EMX2</v>
      </c>
      <c r="CY232" s="8" t="str" cm="1">
        <f t="array" aca="1" ref="CY232" ca="1">INDIRECT(ADDRESS(MATCH(SMALL(_xlfn._xlws.FILTER(CY7:CY229,DA7:DA229&gt;cr),3),CY7:CY229,0)+6,1))</f>
        <v>CI14.Amer.EMX1</v>
      </c>
      <c r="CZ232" s="8" t="str" cm="1">
        <f t="array" aca="1" ref="CZ232" ca="1">INDIRECT(ADDRESS(MATCH(LARGE(_xlfn._xlws.FILTER(CZ7:CZ229,DA7:DA229&gt;cr),3),CZ7:CZ229,0)+6,1))</f>
        <v>CI14.Amer.EMX1</v>
      </c>
      <c r="DA232" s="8" t="str" cm="1">
        <f t="array" aca="1" ref="DA232" ca="1">INDIRECT(ADDRESS(MATCH(LARGE(_xlfn._xlws.FILTER(DA7:DA229,DA7:DA229&gt;cr),3),DA7:DA229,0)+6,1))</f>
        <v>AI01.Jaccard</v>
      </c>
      <c r="DB232" s="8" t="str" cm="1">
        <f t="array" aca="1" ref="DB232" ca="1">INDIRECT(ADDRESS(MATCH(SMALL(_xlfn._xlws.FILTER(DB7:DB229,DA7:DA229&gt;cr),3),DB7:DB229,0)+6,1))</f>
        <v>AU01.Jaccard</v>
      </c>
      <c r="DC232" s="12" t="str" cm="1">
        <f t="array" aca="1" ref="DC232" ca="1">INDIRECT(ADDRESS(MATCH(SMALL(_xlfn._xlws.FILTER(DC7:DC229,DF7:DF229&gt;cr),3),DC7:DC229,0)+6,1))</f>
        <v>CI14.Amer.EMX1</v>
      </c>
      <c r="DD232" s="12" t="str" cm="1">
        <f t="array" aca="1" ref="DD232" ca="1">INDIRECT(ADDRESS(MATCH(SMALL(_xlfn._xlws.FILTER(DD7:DD229,DF7:DF229&gt;cr),3),DD7:DD229,0)+6,1))</f>
        <v>BI22.ESim3</v>
      </c>
      <c r="DE232" s="12" t="str" cm="1">
        <f t="array" aca="1" ref="DE232" ca="1">INDIRECT(ADDRESS(MATCH(LARGE(_xlfn._xlws.FILTER(DE7:DE229,DF7:DF229&gt;cr),3),DE7:DE229,0)+6,1))</f>
        <v>CI14.Amer.EMX1</v>
      </c>
      <c r="DF232" s="12" t="str" cm="1">
        <f t="array" aca="1" ref="DF232" ca="1">INDIRECT(ADDRESS(MATCH(LARGE(_xlfn._xlws.FILTER(DF7:DF229,DF7:DF229&gt;cr),3),DF7:DF229,0)+6,1))</f>
        <v>AI01.Jaccard</v>
      </c>
      <c r="DG232" s="12" t="str" cm="1">
        <f t="array" aca="1" ref="DG232" ca="1">INDIRECT(ADDRESS(MATCH(SMALL(_xlfn._xlws.FILTER(DG7:DG229,DF7:DF229&gt;cr),3),DG7:DG229,0)+6,1))</f>
        <v>AU02.Cosine</v>
      </c>
      <c r="DH232" s="8" t="str" cm="1">
        <f t="array" aca="1" ref="DH232" ca="1">INDIRECT(ADDRESS(MATCH(SMALL(_xlfn._xlws.FILTER(DH7:DH229,DK7:DK229&gt;cr),3),DH7:DH229,0)+6,1))</f>
        <v>BI22.ESim3</v>
      </c>
      <c r="DI232" s="8" t="str" cm="1">
        <f t="array" aca="1" ref="DI232" ca="1">INDIRECT(ADDRESS(MATCH(SMALL(_xlfn._xlws.FILTER(DI7:DI229,DK7:DK229&gt;cr),3),DI7:DI229,0)+6,1))</f>
        <v>BI22.ESim3</v>
      </c>
      <c r="DJ232" s="8" t="str" cm="1">
        <f t="array" aca="1" ref="DJ232" ca="1">INDIRECT(ADDRESS(MATCH(LARGE(_xlfn._xlws.FILTER(DJ7:DJ229,DK7:DK229&gt;cr),3),DJ7:DJ229,0)+6,1))</f>
        <v>CI14.Amer.EMX5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AU01.Jaccard</v>
      </c>
      <c r="DM232" s="12" t="str" cm="1">
        <f t="array" aca="1" ref="DM232" ca="1">INDIRECT(ADDRESS(MATCH(SMALL(_xlfn._xlws.FILTER(DM7:DM229,DP7:DP229&gt;cr),3),DM7:DM229,0)+6,1))</f>
        <v>BI22.ESim3</v>
      </c>
      <c r="DN232" s="12" t="str" cm="1">
        <f t="array" aca="1" ref="DN232" ca="1">INDIRECT(ADDRESS(MATCH(SMALL(_xlfn._xlws.FILTER(DN7:DN229,DP7:DP229&gt;cr),3),DN7:DN229,0)+6,1))</f>
        <v>BI22.ESim3</v>
      </c>
      <c r="DO232" s="12" t="str" cm="1">
        <f t="array" aca="1" ref="DO232" ca="1">INDIRECT(ADDRESS(MATCH(LARGE(_xlfn._xlws.FILTER(DO7:DO229,DP7:DP229&gt;cr),3),DO7:DO229,0)+6,1))</f>
        <v>AI07.PSS</v>
      </c>
      <c r="DP232" s="12" t="str" cm="1">
        <f t="array" aca="1" ref="DP232" ca="1">INDIRECT(ADDRESS(MATCH(LARGE(_xlfn._xlws.FILTER(DP7:DP229,DP7:DP229&gt;cr),3),DP7:DP229,0)+6,1))</f>
        <v>AI01.Jaccard</v>
      </c>
      <c r="DQ232" s="12" t="str" cm="1">
        <f t="array" aca="1" ref="DQ232" ca="1">INDIRECT(ADDRESS(MATCH(SMALL(_xlfn._xlws.FILTER(DQ7:DQ229,DP7:DP229&gt;cr),3),DQ7:DQ229,0)+6,1))</f>
        <v>AU02.Cosine</v>
      </c>
      <c r="DR232" s="8" t="e" cm="1" vm="1">
        <f t="array" aca="1" ref="DR232" ca="1">INDIRECT(ADDRESS(MATCH(SMALL(_xlfn._xlws.FILTER(DR7:DR229,DU7:DU229&gt;cr),3),DR7:DR229,0)+6,1))</f>
        <v>#VALUE!</v>
      </c>
      <c r="DS232" s="8" t="e" cm="1" vm="1">
        <f t="array" aca="1" ref="DS232" ca="1">INDIRECT(ADDRESS(MATCH(SMALL(_xlfn._xlws.FILTER(DS7:DS229,DU7:DU229&gt;cr),3),DS7:DS229,0)+6,1))</f>
        <v>#VALUE!</v>
      </c>
      <c r="DT232" s="8" t="e" cm="1" vm="1">
        <f t="array" aca="1" ref="DT232" ca="1">INDIRECT(ADDRESS(MATCH(LARGE(_xlfn._xlws.FILTER(DT7:DT229,DU7:DU229&gt;cr),3),DT7:DT229,0)+6,1))</f>
        <v>#VALUE!</v>
      </c>
      <c r="DU232" s="8" t="e" cm="1" vm="1">
        <f t="array" aca="1" ref="DU232" ca="1">INDIRECT(ADDRESS(MATCH(LARGE(_xlfn._xlws.FILTER(DU7:DU229,DU7:DU229&gt;cr),3),DU7:DU229,0)+6,1))</f>
        <v>#VALUE!</v>
      </c>
      <c r="DV232" s="8" t="e" cm="1" vm="1">
        <f t="array" aca="1" ref="DV232" ca="1">INDIRECT(ADDRESS(MATCH(SMALL(_xlfn._xlws.FILTER(DV7:DV229,DU7:DU229&gt;cr),3),DV7:DV229,0)+6,1))</f>
        <v>#VALUE!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BI16.TAJ</v>
      </c>
      <c r="EH232" s="12" t="str" cm="1">
        <f t="array" aca="1" ref="EH232" ca="1">INDIRECT(ADDRESS(MATCH(SMALL(_xlfn._xlws.FILTER(EH7:EH229,EJ7:EJ229&gt;cr),3),EH7:EH229,0)+6,1))</f>
        <v>BI16.TAJ</v>
      </c>
      <c r="EI232" s="12" t="str" cm="1">
        <f t="array" aca="1" ref="EI232" ca="1">INDIRECT(ADDRESS(MATCH(LARGE(_xlfn._xlws.FILTER(EI7:EI229,EJ7:EJ229&gt;cr),3),EI7:EI229,0)+6,1))</f>
        <v>BI14.AmerJ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AU07.PSS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CI14.SMD.QTI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CI14.SMD.QTI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CI14.SMD.QTI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CI14.SMD.QTI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BU03.CPC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k=20, r=0.1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k=20, r=0.1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k=20, r=0.1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k=5, r=0.1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k=20, r=0.9</v>
      </c>
    </row>
    <row r="233" spans="1:161" s="9" customFormat="1" x14ac:dyDescent="0.2">
      <c r="A233" s="7" t="s">
        <v>236</v>
      </c>
      <c r="B233" s="8" t="str" cm="1">
        <f t="array" aca="1" ref="B233" ca="1">INDIRECT(ADDRESS(MATCH(SMALL(_xlfn._xlws.FILTER(B7:B229,E7:E229&gt;cr),4),B7:B229,0)+6,1))</f>
        <v>CI14.SMD.EMX1</v>
      </c>
      <c r="C233" s="8" t="str" cm="1">
        <f t="array" aca="1" ref="C233" ca="1">INDIRECT(ADDRESS(MATCH(SMALL(_xlfn._xlws.FILTER(C7:C229,E7:E229&gt;cr),4),C7:C229,0)+6,1))</f>
        <v>CI14.SMD.EMX1</v>
      </c>
      <c r="D233" s="8" t="str" cm="1">
        <f t="array" aca="1" ref="D233" ca="1">INDIRECT(ADDRESS(MATCH(LARGE(_xlfn._xlws.FILTER(D7:D229,E7:E229&gt;cr),4),D7:D229,0)+6,1))</f>
        <v>CI14.SMD.EMX1</v>
      </c>
      <c r="E233" s="8" t="str" cm="1">
        <f t="array" aca="1" ref="E233" ca="1">INDIRECT(ADDRESS(MATCH(LARGE(_xlfn._xlws.FILTER(E7:E229,E7:E229&gt;cr),4),E7:E229,0)+6,1))</f>
        <v>AI01.Jaccard</v>
      </c>
      <c r="F233" s="8" t="str" cm="1">
        <f t="array" aca="1" ref="F233" ca="1">INDIRECT(ADDRESS(MATCH(SMALL(_xlfn._xlws.FILTER(F7:F229,E7:E229&gt;cr),4),F7:F229,0)+6,1))</f>
        <v>BU01.PNCR</v>
      </c>
      <c r="G233" s="12" t="str" cm="1">
        <f t="array" aca="1" ref="G233" ca="1">INDIRECT(ADDRESS(MATCH(SMALL(_xlfn._xlws.FILTER(G7:G229,J7:J229&gt;cr),4),G7:G229,0)+6,1))</f>
        <v>CI14.Amer.EMX1</v>
      </c>
      <c r="H233" s="12" t="str" cm="1">
        <f t="array" aca="1" ref="H233" ca="1">INDIRECT(ADDRESS(MATCH(SMALL(_xlfn._xlws.FILTER(H7:H229,J7:J229&gt;cr),4),H7:H229,0)+6,1))</f>
        <v>CI14.Amer.EMX1</v>
      </c>
      <c r="I233" s="14" t="str" cm="1">
        <f t="array" aca="1" ref="I233" ca="1">INDIRECT(ADDRESS(MATCH(LARGE(_xlfn._xlws.FILTER(I7:I229,J7:J229&gt;cr),4),I7:I229,0)+6,1))</f>
        <v>CI14.Amer.EMX2</v>
      </c>
      <c r="J233" s="14" t="str" cm="1">
        <f t="array" aca="1" ref="J233" ca="1">INDIRECT(ADDRESS(MATCH(LARGE(_xlfn._xlws.FILTER(J7:J229,J7:J229&gt;cr),4),J7:J229,0)+6,1))</f>
        <v>AI01.Jaccard</v>
      </c>
      <c r="K233" s="12" t="str" cm="1">
        <f t="array" aca="1" ref="K233" ca="1">INDIRECT(ADDRESS(MATCH(SMALL(_xlfn._xlws.FILTER(K7:K229,J7:J229&gt;cr),4),K7:K229,0)+6,1))</f>
        <v>AU13.SMTP</v>
      </c>
      <c r="L233" s="8" t="str" cm="1">
        <f t="array" aca="1" ref="L233" ca="1">INDIRECT(ADDRESS(MATCH(SMALL(_xlfn._xlws.FILTER(L7:L229,O7:O229&gt;cr),4),L7:L229,0)+6,1))</f>
        <v>CI14.Amer.EMX1</v>
      </c>
      <c r="M233" s="8" t="str" cm="1">
        <f t="array" aca="1" ref="M233" ca="1">INDIRECT(ADDRESS(MATCH(SMALL(_xlfn._xlws.FILTER(M7:M229,O7:O229&gt;cr),4),M7:M229,0)+6,1))</f>
        <v>BI07.NHMS</v>
      </c>
      <c r="N233" s="8" t="str" cm="1">
        <f t="array" aca="1" ref="N233" ca="1">INDIRECT(ADDRESS(MATCH(LARGE(_xlfn._xlws.FILTER(N7:N229,O7:O229&gt;cr),4),N7:N229,0)+6,1))</f>
        <v>BI07.NHMS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BU16.TAN</v>
      </c>
      <c r="Q233" s="12" t="str" cm="1">
        <f t="array" aca="1" ref="Q233" ca="1">INDIRECT(ADDRESS(MATCH(SMALL(_xlfn._xlws.FILTER(Q7:Q229,T7:T229&gt;cr),4),Q7:Q229,0)+6,1))</f>
        <v>BI22.ZSim</v>
      </c>
      <c r="R233" s="12" t="str" cm="1">
        <f t="array" aca="1" ref="R233" ca="1">INDIRECT(ADDRESS(MATCH(SMALL(_xlfn._xlws.FILTER(R7:R229,T7:T229&gt;cr),4),R7:R229,0)+6,1))</f>
        <v>BI22.ZSim</v>
      </c>
      <c r="S233" s="12" t="str" cm="1">
        <f t="array" aca="1" ref="S233" ca="1">INDIRECT(ADDRESS(MATCH(LARGE(_xlfn._xlws.FILTER(S7:S229,T7:T229&gt;cr),4),S7:S229,0)+6,1))</f>
        <v>AI07.PSS</v>
      </c>
      <c r="T233" s="12" t="str" cm="1">
        <f t="array" aca="1" ref="T233" ca="1">INDIRECT(ADDRESS(MATCH(LARGE(_xlfn._xlws.FILTER(T7:T229,T7:T229&gt;cr),4),T7:T229,0)+6,1))</f>
        <v>AI01.Jaccard</v>
      </c>
      <c r="U233" s="12" t="str" cm="1">
        <f t="array" aca="1" ref="U233" ca="1">INDIRECT(ADDRESS(MATCH(SMALL(_xlfn._xlws.FILTER(U7:U229,T7:T229&gt;cr),4),U7:U229,0)+6,1))</f>
        <v>AU13.SMTP</v>
      </c>
      <c r="V233" s="8" t="str" cm="1">
        <f t="array" aca="1" ref="V233" ca="1">INDIRECT(ADDRESS(MATCH(SMALL(_xlfn._xlws.FILTER(V7:V229,Y7:Y229&gt;cr),4),V7:V229,0)+6,1))</f>
        <v>AI26.URP</v>
      </c>
      <c r="W233" s="8" t="str" cm="1">
        <f t="array" aca="1" ref="W233" ca="1">INDIRECT(ADDRESS(MATCH(SMALL(_xlfn._xlws.FILTER(W7:W229,Y7:Y229&gt;cr),4),W7:W229,0)+6,1))</f>
        <v>AI25.Coco</v>
      </c>
      <c r="X233" s="8" t="str" cm="1">
        <f t="array" aca="1" ref="X233" ca="1">INDIRECT(ADDRESS(MATCH(LARGE(_xlfn._xlws.FILTER(X7:X229,Y7:Y229&gt;cr),4),X7:X229,0)+6,1))</f>
        <v>BI01.PNCR</v>
      </c>
      <c r="Y233" s="8" t="str" cm="1">
        <f t="array" aca="1" ref="Y233" ca="1">INDIRECT(ADDRESS(MATCH(LARGE(_xlfn._xlws.FILTER(Y7:Y229,Y7:Y229&gt;cr),4),Y7:Y229,0)+6,1))</f>
        <v>AI01.Jaccard</v>
      </c>
      <c r="Z233" s="8" t="str" cm="1">
        <f t="array" aca="1" ref="Z233" ca="1">INDIRECT(ADDRESS(MATCH(SMALL(_xlfn._xlws.FILTER(Z7:Z229,Y7:Y229&gt;cr),4),Z7:Z229,0)+6,1))</f>
        <v>BU16.TAJ</v>
      </c>
      <c r="AA233" s="12" t="str" cm="1">
        <f t="array" aca="1" ref="AA233" ca="1">INDIRECT(ADDRESS(MATCH(SMALL(_xlfn._xlws.FILTER(AA7:AA229,AD7:AD229&gt;cr),4),AA7:AA229,0)+6,1))</f>
        <v>CI14.Amer.EMX2</v>
      </c>
      <c r="AB233" s="12" t="str" cm="1">
        <f t="array" aca="1" ref="AB233" ca="1">INDIRECT(ADDRESS(MATCH(SMALL(_xlfn._xlws.FILTER(AB7:AB229,AD7:AD229&gt;cr),4),AB7:AB229,0)+6,1))</f>
        <v>CI14.Amer.EMX2</v>
      </c>
      <c r="AC233" s="12" t="str" cm="1">
        <f t="array" aca="1" ref="AC233" ca="1">INDIRECT(ADDRESS(MATCH(LARGE(_xlfn._xlws.FILTER(AC7:AC229,AD7:AD229&gt;cr),4),AC7:AC229,0)+6,1))</f>
        <v>CI14.SMD.EMX1</v>
      </c>
      <c r="AD233" s="12" t="str" cm="1">
        <f t="array" aca="1" ref="AD233" ca="1">INDIRECT(ADDRESS(MATCH(LARGE(_xlfn._xlws.FILTER(AD7:AD229,AD7:AD229&gt;cr),4),AD7:AD229,0)+6,1))</f>
        <v>AI01.Jaccard</v>
      </c>
      <c r="AE233" s="12" t="str" cm="1">
        <f t="array" aca="1" ref="AE233" ca="1">INDIRECT(ADDRESS(MATCH(SMALL(_xlfn._xlws.FILTER(AE7:AE229,AD7:AD229&gt;cr),4),AE7:AE229,0)+6,1))</f>
        <v>BU01.JacRA</v>
      </c>
      <c r="AF233" s="8" t="str" cm="1">
        <f t="array" aca="1" ref="AF233" ca="1">INDIRECT(ADDRESS(MATCH(SMALL(_xlfn._xlws.FILTER(AF7:AF229,AI7:AI229&gt;cr),4),AF7:AF229,0)+6,1))</f>
        <v>BI22.ESim3</v>
      </c>
      <c r="AG233" s="8" t="str" cm="1">
        <f t="array" aca="1" ref="AG233" ca="1">INDIRECT(ADDRESS(MATCH(SMALL(_xlfn._xlws.FILTER(AG7:AG229,AI7:AI229&gt;cr),4),AG7:AG229,0)+6,1))</f>
        <v>CI14.Amer.EMX1</v>
      </c>
      <c r="AH233" s="4" t="str" cm="1">
        <f t="array" aca="1" ref="AH233" ca="1">INDIRECT(ADDRESS(MATCH(LARGE(_xlfn._xlws.FILTER(AH7:AH229,AI7:AI229&gt;cr),4),AH7:AH229,0)+6,1))</f>
        <v>CI14.SMD.EMX1</v>
      </c>
      <c r="AI233" s="4" t="str" cm="1">
        <f t="array" aca="1" ref="AI233" ca="1">INDIRECT(ADDRESS(MATCH(LARGE(_xlfn._xlws.FILTER(AI7:AI229,AI7:AI229&gt;cr),4),AI7:AI229,0)+6,1))</f>
        <v>AI01.Jaccard</v>
      </c>
      <c r="AJ233" s="8" t="str" cm="1">
        <f t="array" aca="1" ref="AJ233" ca="1">INDIRECT(ADDRESS(MATCH(SMALL(_xlfn._xlws.FILTER(AJ7:AJ229,AI7:AI229&gt;cr),4),AJ7:AJ229,0)+6,1))</f>
        <v>BU01.RelevantJaccard</v>
      </c>
      <c r="AK233" s="12" t="str" cm="1">
        <f t="array" aca="1" ref="AK233" ca="1">INDIRECT(ADDRESS(MATCH(SMALL(_xlfn._xlws.FILTER(AK7:AK229,AN7:AN229&gt;cr),4),AK7:AK229,0)+6,1))</f>
        <v>BI03.IPWR</v>
      </c>
      <c r="AL233" s="12" t="str" cm="1">
        <f t="array" aca="1" ref="AL233" ca="1">INDIRECT(ADDRESS(MATCH(SMALL(_xlfn._xlws.FILTER(AL7:AL229,AN7:AN229&gt;cr),4),AL7:AL229,0)+6,1))</f>
        <v>BI03.IPWR</v>
      </c>
      <c r="AM233" s="12" t="str" cm="1">
        <f t="array" aca="1" ref="AM233" ca="1">INDIRECT(ADDRESS(MATCH(LARGE(_xlfn._xlws.FILTER(AM7:AM229,AN7:AN229&gt;cr),4),AM7:AM229,0)+6,1))</f>
        <v>BI07.NHMS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BU16.TAN</v>
      </c>
      <c r="AP233" s="8" t="str" cm="1">
        <f t="array" aca="1" ref="AP233" ca="1">INDIRECT(ADDRESS(MATCH(SMALL(_xlfn._xlws.FILTER(AP7:AP229,AS7:AS229&gt;cr),4),AP7:AP229,0)+6,1))</f>
        <v>BI22.ESim3</v>
      </c>
      <c r="AQ233" s="8" t="str" cm="1">
        <f t="array" aca="1" ref="AQ233" ca="1">INDIRECT(ADDRESS(MATCH(SMALL(_xlfn._xlws.FILTER(AQ7:AQ229,AS7:AS229&gt;cr),4),AQ7:AQ229,0)+6,1))</f>
        <v>BI22.ESim3</v>
      </c>
      <c r="AR233" s="8" t="str" cm="1">
        <f t="array" aca="1" ref="AR233" ca="1">INDIRECT(ADDRESS(MATCH(LARGE(_xlfn._xlws.FILTER(AR7:AR229,AS7:AS229&gt;cr),4),AR7:AR229,0)+6,1))</f>
        <v>BI16.TAJ</v>
      </c>
      <c r="AS233" s="8" t="str" cm="1">
        <f t="array" aca="1" ref="AS233" ca="1">INDIRECT(ADDRESS(MATCH(LARGE(_xlfn._xlws.FILTER(AS7:AS229,AS7:AS229&gt;cr),4),AS7:AS229,0)+6,1))</f>
        <v>AI01.Jaccard</v>
      </c>
      <c r="AT233" s="8" t="str" cm="1">
        <f t="array" aca="1" ref="AT233" ca="1">INDIRECT(ADDRESS(MATCH(SMALL(_xlfn._xlws.FILTER(AT7:AT229,AS7:AS229&gt;cr),4),AT7:AT229,0)+6,1))</f>
        <v>BU06.MPIP</v>
      </c>
      <c r="AU233" s="12" t="str" cm="1">
        <f t="array" aca="1" ref="AU233" ca="1">INDIRECT(ADDRESS(MATCH(SMALL(_xlfn._xlws.FILTER(AU7:AU229,AX7:AX229&gt;cr),4),AU7:AU229,0)+6,1))</f>
        <v>AU19.KL</v>
      </c>
      <c r="AV233" s="12" t="str" cm="1">
        <f t="array" aca="1" ref="AV233" ca="1">INDIRECT(ADDRESS(MATCH(SMALL(_xlfn._xlws.FILTER(AV7:AV229,AX7:AX229&gt;cr),4),AV7:AV229,0)+6,1))</f>
        <v>AU19.KL</v>
      </c>
      <c r="AW233" s="12" t="str" cm="1">
        <f t="array" aca="1" ref="AW233" ca="1">INDIRECT(ADDRESS(MATCH(LARGE(_xlfn._xlws.FILTER(AW7:AW229,AX7:AX229&gt;cr),4),AW7:AW229,0)+6,1))</f>
        <v>AI25.Coco</v>
      </c>
      <c r="AX233" s="12" t="str" cm="1">
        <f t="array" aca="1" ref="AX233" ca="1">INDIRECT(ADDRESS(MATCH(LARGE(_xlfn._xlws.FILTER(AX7:AX229,AX7:AX229&gt;cr),4),AX7:AX229,0)+6,1))</f>
        <v>AI01.Jaccard</v>
      </c>
      <c r="AY233" s="12" t="str" cm="1">
        <f t="array" aca="1" ref="AY233" ca="1">INDIRECT(ADDRESS(MATCH(SMALL(_xlfn._xlws.FILTER(AY7:AY229,AX7:AX229&gt;cr),4),AY7:AY229,0)+6,1))</f>
        <v>AU04.MSD</v>
      </c>
      <c r="AZ233" s="8" t="str" cm="1">
        <f t="array" aca="1" ref="AZ233" ca="1">INDIRECT(ADDRESS(MATCH(SMALL(_xlfn._xlws.FILTER(AZ7:AZ229,BC7:BC229&gt;cr),4),AZ7:AZ229,0)+6,1))</f>
        <v>CI14.Amer.EMX2</v>
      </c>
      <c r="BA233" s="8" t="str" cm="1">
        <f t="array" aca="1" ref="BA233" ca="1">INDIRECT(ADDRESS(MATCH(SMALL(_xlfn._xlws.FILTER(BA7:BA229,BC7:BC229&gt;cr),4),BA7:BA229,0)+6,1))</f>
        <v>CI14.Amer.EMX2</v>
      </c>
      <c r="BB233" s="8" t="str" cm="1">
        <f t="array" aca="1" ref="BB233" ca="1">INDIRECT(ADDRESS(MATCH(LARGE(_xlfn._xlws.FILTER(BB7:BB229,BC7:BC229&gt;cr),4),BB7:BB229,0)+6,1))</f>
        <v>CI14.Amer.EMX2</v>
      </c>
      <c r="BC233" s="8" t="str" cm="1">
        <f t="array" aca="1" ref="BC233" ca="1">INDIRECT(ADDRESS(MATCH(LARGE(_xlfn._xlws.FILTER(BC7:BC229,BC7:BC229&gt;cr),4),BC7:BC229,0)+6,1))</f>
        <v>AI01.Jaccard</v>
      </c>
      <c r="BD233" s="8" t="str" cm="1">
        <f t="array" aca="1" ref="BD233" ca="1">INDIRECT(ADDRESS(MATCH(SMALL(_xlfn._xlws.FILTER(BD7:BD229,BC7:BC229&gt;cr),4),BD7:BD229,0)+6,1))</f>
        <v>BU02.COD</v>
      </c>
      <c r="BE233" s="12" t="str" cm="1">
        <f t="array" aca="1" ref="BE233" ca="1">INDIRECT(ADDRESS(MATCH(SMALL(_xlfn._xlws.FILTER(BE7:BE229,BH7:BH229&gt;cr),4),BE7:BE229,0)+6,1))</f>
        <v>CI14.Amer.EMX1</v>
      </c>
      <c r="BF233" s="12" t="str" cm="1">
        <f t="array" aca="1" ref="BF233" ca="1">INDIRECT(ADDRESS(MATCH(SMALL(_xlfn._xlws.FILTER(BF7:BF229,BH7:BH229&gt;cr),4),BF7:BF229,0)+6,1))</f>
        <v>CI14.Amer.EMX1</v>
      </c>
      <c r="BG233" s="14" t="str" cm="1">
        <f t="array" aca="1" ref="BG233" ca="1">INDIRECT(ADDRESS(MATCH(LARGE(_xlfn._xlws.FILTER(BG7:BG229,BH7:BH229&gt;cr),4),BG7:BG229,0)+6,1))</f>
        <v>CI14.Amer.EMX2</v>
      </c>
      <c r="BH233" s="14" t="str" cm="1">
        <f t="array" aca="1" ref="BH233" ca="1">INDIRECT(ADDRESS(MATCH(LARGE(_xlfn._xlws.FILTER(BH7:BH229,BH7:BH229&gt;cr),4),BH7:BH229,0)+6,1))</f>
        <v>AI01.Jaccard</v>
      </c>
      <c r="BI233" s="12" t="str" cm="1">
        <f t="array" aca="1" ref="BI233" ca="1">INDIRECT(ADDRESS(MATCH(SMALL(_xlfn._xlws.FILTER(BI7:BI229,BH7:BH229&gt;cr),4),BI7:BI229,0)+6,1))</f>
        <v>BU01.Dice</v>
      </c>
      <c r="BJ233" s="8" t="str" cm="1">
        <f t="array" aca="1" ref="BJ233" ca="1">INDIRECT(ADDRESS(MATCH(SMALL(_xlfn._xlws.FILTER(BJ7:BJ229,BM7:BM229&gt;cr),4),BJ7:BJ229,0)+6,1))</f>
        <v>CI14.Amer.EMX1</v>
      </c>
      <c r="BK233" s="8" t="str" cm="1">
        <f t="array" aca="1" ref="BK233" ca="1">INDIRECT(ADDRESS(MATCH(SMALL(_xlfn._xlws.FILTER(BK7:BK229,BM7:BM229&gt;cr),4),BK7:BK229,0)+6,1))</f>
        <v>BI07.NHMS</v>
      </c>
      <c r="BL233" s="8" t="str" cm="1">
        <f t="array" aca="1" ref="BL233" ca="1">INDIRECT(ADDRESS(MATCH(LARGE(_xlfn._xlws.FILTER(BL7:BL229,BM7:BM229&gt;cr),4),BL7:BL229,0)+6,1))</f>
        <v>BI07.PSSJ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BU01.Dice</v>
      </c>
      <c r="BO233" s="12" t="str" cm="1">
        <f t="array" aca="1" ref="BO233" ca="1">INDIRECT(ADDRESS(MATCH(SMALL(_xlfn._xlws.FILTER(BO7:BO229,BR7:BR229&gt;cr),4),BO7:BO229,0)+6,1))</f>
        <v>BI22.ZSim</v>
      </c>
      <c r="BP233" s="12" t="str" cm="1">
        <f t="array" aca="1" ref="BP233" ca="1">INDIRECT(ADDRESS(MATCH(SMALL(_xlfn._xlws.FILTER(BP7:BP229,BR7:BR229&gt;cr),4),BP7:BP229,0)+6,1))</f>
        <v>BI22.ZSim</v>
      </c>
      <c r="BQ233" s="12" t="str" cm="1">
        <f t="array" aca="1" ref="BQ233" ca="1">INDIRECT(ADDRESS(MATCH(LARGE(_xlfn._xlws.FILTER(BQ7:BQ229,BR7:BR229&gt;cr),4),BQ7:BQ229,0)+6,1))</f>
        <v>CI01.IJ.PSS</v>
      </c>
      <c r="BR233" s="12" t="str" cm="1">
        <f t="array" aca="1" ref="BR233" ca="1">INDIRECT(ADDRESS(MATCH(LARGE(_xlfn._xlws.FILTER(BR7:BR229,BR7:BR229&gt;cr),4),BR7:BR229,0)+6,1))</f>
        <v>AI01.Jaccard</v>
      </c>
      <c r="BS233" s="12" t="str" cm="1">
        <f t="array" aca="1" ref="BS233" ca="1">INDIRECT(ADDRESS(MATCH(SMALL(_xlfn._xlws.FILTER(BS7:BS229,BR7:BR229&gt;cr),4),BS7:BS229,0)+6,1))</f>
        <v>BU06.MPIP</v>
      </c>
      <c r="BT233" s="8" t="str" cm="1">
        <f t="array" aca="1" ref="BT233" ca="1">INDIRECT(ADDRESS(MATCH(SMALL(_xlfn._xlws.FILTER(BT7:BT229,BW7:BW229&gt;cr),4),BT7:BT229,0)+6,1))</f>
        <v>AI26.URP</v>
      </c>
      <c r="BU233" s="8" t="str" cm="1">
        <f t="array" aca="1" ref="BU233" ca="1">INDIRECT(ADDRESS(MATCH(SMALL(_xlfn._xlws.FILTER(BU7:BU229,BW7:BW229&gt;cr),4),BU7:BU229,0)+6,1))</f>
        <v>AI25.Coco</v>
      </c>
      <c r="BV233" s="8" t="str" cm="1">
        <f t="array" aca="1" ref="BV233" ca="1">INDIRECT(ADDRESS(MATCH(LARGE(_xlfn._xlws.FILTER(BV7:BV229,BW7:BW229&gt;cr),4),BV7:BV229,0)+6,1))</f>
        <v>AI25.Coco</v>
      </c>
      <c r="BW233" s="8" t="str" cm="1">
        <f t="array" aca="1" ref="BW233" ca="1">INDIRECT(ADDRESS(MATCH(LARGE(_xlfn._xlws.FILTER(BW7:BW229,BW7:BW229&gt;cr),4),BW7:BW229,0)+6,1))</f>
        <v>AI01.Jaccard</v>
      </c>
      <c r="BX233" s="8" t="str" cm="1">
        <f t="array" aca="1" ref="BX233" ca="1">INDIRECT(ADDRESS(MATCH(SMALL(_xlfn._xlws.FILTER(BX7:BX229,BW7:BW229&gt;cr),4),BX7:BX229,0)+6,1))</f>
        <v>AU21.SMC</v>
      </c>
      <c r="BY233" s="12" t="str" cm="1">
        <f t="array" aca="1" ref="BY233" ca="1">INDIRECT(ADDRESS(MATCH(SMALL(_xlfn._xlws.FILTER(BY7:BY229,CB7:CB229&gt;cr),4),BY7:BY229,0)+6,1))</f>
        <v>CI14.SMD.EMX1</v>
      </c>
      <c r="BZ233" s="12" t="str" cm="1">
        <f t="array" aca="1" ref="BZ233" ca="1">INDIRECT(ADDRESS(MATCH(SMALL(_xlfn._xlws.FILTER(BZ7:BZ229,CB7:CB229&gt;cr),4),BZ7:BZ229,0)+6,1))</f>
        <v>CI14.Amer.EMX2</v>
      </c>
      <c r="CA233" s="12" t="str" cm="1">
        <f t="array" aca="1" ref="CA233" ca="1">INDIRECT(ADDRESS(MATCH(LARGE(_xlfn._xlws.FILTER(CA7:CA229,CB7:CB229&gt;cr),4),CA7:CA229,0)+6,1))</f>
        <v>CI14.Amer.EMX2</v>
      </c>
      <c r="CB233" s="12" t="str" cm="1">
        <f t="array" aca="1" ref="CB233" ca="1">INDIRECT(ADDRESS(MATCH(LARGE(_xlfn._xlws.FILTER(CB7:CB229,CB7:CB229&gt;cr),4),CB7:CB229,0)+6,1))</f>
        <v>AI01.Jaccard</v>
      </c>
      <c r="CC233" s="12" t="str" cm="1">
        <f t="array" aca="1" ref="CC233" ca="1">INDIRECT(ADDRESS(MATCH(SMALL(_xlfn._xlws.FILTER(CC7:CC229,CB7:CB229&gt;cr),4),CC7:CC229,0)+6,1))</f>
        <v>AU01.Jaccard</v>
      </c>
      <c r="CD233" s="8" t="str" cm="1">
        <f t="array" aca="1" ref="CD233" ca="1">INDIRECT(ADDRESS(MATCH(SMALL(_xlfn._xlws.FILTER(CD7:CD229,CG7:CG229&gt;cr),4),CD7:CD229,0)+6,1))</f>
        <v>BI22.ESim3</v>
      </c>
      <c r="CE233" s="8" t="str" cm="1">
        <f t="array" aca="1" ref="CE233" ca="1">INDIRECT(ADDRESS(MATCH(SMALL(_xlfn._xlws.FILTER(CE7:CE229,CG7:CG229&gt;cr),4),CE7:CE229,0)+6,1))</f>
        <v>CI14.Amer.EMX1</v>
      </c>
      <c r="CF233" s="8" t="str" cm="1">
        <f t="array" aca="1" ref="CF233" ca="1">INDIRECT(ADDRESS(MATCH(LARGE(_xlfn._xlws.FILTER(CF7:CF229,CG7:CG229&gt;cr),4),CF7:CF229,0)+6,1))</f>
        <v>CI14.Amer.EMX2</v>
      </c>
      <c r="CG233" s="8" t="str" cm="1">
        <f t="array" aca="1" ref="CG233" ca="1">INDIRECT(ADDRESS(MATCH(LARGE(_xlfn._xlws.FILTER(CG7:CG229,CG7:CG229&gt;cr),4),CG7:CG229,0)+6,1))</f>
        <v>AI01.Jaccard</v>
      </c>
      <c r="CH233" s="8" t="str" cm="1">
        <f t="array" aca="1" ref="CH233" ca="1">INDIRECT(ADDRESS(MATCH(SMALL(_xlfn._xlws.FILTER(CH7:CH229,CG7:CG229&gt;cr),4),CH7:CH229,0)+6,1))</f>
        <v>AU02.Cosine</v>
      </c>
      <c r="CI233" s="12" t="str" cm="1">
        <f t="array" aca="1" ref="CI233" ca="1">INDIRECT(ADDRESS(MATCH(SMALL(_xlfn._xlws.FILTER(CI7:CI229,CL7:CL229&gt;cr),4),CI7:CI229,0)+6,1))</f>
        <v>CI14.Amer.EMX1</v>
      </c>
      <c r="CJ233" s="12" t="str" cm="1">
        <f t="array" aca="1" ref="CJ233" ca="1">INDIRECT(ADDRESS(MATCH(SMALL(_xlfn._xlws.FILTER(CJ7:CJ229,CL7:CL229&gt;cr),4),CJ7:CJ229,0)+6,1))</f>
        <v>BI07.NHMS</v>
      </c>
      <c r="CK233" s="12" t="str" cm="1">
        <f t="array" aca="1" ref="CK233" ca="1">INDIRECT(ADDRESS(MATCH(LARGE(_xlfn._xlws.FILTER(CK7:CK229,CL7:CL229&gt;cr),4),CK7:CK229,0)+6,1))</f>
        <v>BI07.NHMS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AU21.SMC</v>
      </c>
      <c r="CN233" s="8" t="str" cm="1">
        <f t="array" aca="1" ref="CN233" ca="1">INDIRECT(ADDRESS(MATCH(SMALL(_xlfn._xlws.FILTER(CN7:CN229,CQ7:CQ229&gt;cr),4),CN7:CN229,0)+6,1))</f>
        <v>BI22.ESim3</v>
      </c>
      <c r="CO233" s="8" t="str" cm="1">
        <f t="array" aca="1" ref="CO233" ca="1">INDIRECT(ADDRESS(MATCH(SMALL(_xlfn._xlws.FILTER(CO7:CO229,CQ7:CQ229&gt;cr),4),CO7:CO229,0)+6,1))</f>
        <v>BI22.ESim3</v>
      </c>
      <c r="CP233" s="8" t="str" cm="1">
        <f t="array" aca="1" ref="CP233" ca="1">INDIRECT(ADDRESS(MATCH(LARGE(_xlfn._xlws.FILTER(CP7:CP229,CQ7:CQ229&gt;cr),4),CP7:CP229,0)+6,1))</f>
        <v>AI07.PSS</v>
      </c>
      <c r="CQ233" s="8" t="str" cm="1">
        <f t="array" aca="1" ref="CQ233" ca="1">INDIRECT(ADDRESS(MATCH(LARGE(_xlfn._xlws.FILTER(CQ7:CQ229,CQ7:CQ229&gt;cr),4),CQ7:CQ229,0)+6,1))</f>
        <v>AI01.Jaccard</v>
      </c>
      <c r="CR233" s="8" t="str" cm="1">
        <f t="array" aca="1" ref="CR233" ca="1">INDIRECT(ADDRESS(MATCH(SMALL(_xlfn._xlws.FILTER(CR7:CR229,CQ7:CQ229&gt;cr),4),CR7:CR229,0)+6,1))</f>
        <v>AU29.ADR</v>
      </c>
      <c r="CS233" s="12" t="str" cm="1">
        <f t="array" aca="1" ref="CS233" ca="1">INDIRECT(ADDRESS(MATCH(SMALL(_xlfn._xlws.FILTER(CS7:CS229,CV7:CV229&gt;cr),4),CS7:CS229,0)+6,1))</f>
        <v>AU19.KL</v>
      </c>
      <c r="CT233" s="12" t="str" cm="1">
        <f t="array" aca="1" ref="CT233" ca="1">INDIRECT(ADDRESS(MATCH(SMALL(_xlfn._xlws.FILTER(CT7:CT229,CV7:CV229&gt;cr),4),CT7:CT229,0)+6,1))</f>
        <v>AU19.KL</v>
      </c>
      <c r="CU233" s="12" t="str" cm="1">
        <f t="array" aca="1" ref="CU233" ca="1">INDIRECT(ADDRESS(MATCH(LARGE(_xlfn._xlws.FILTER(CU7:CU229,CV7:CV229&gt;cr),4),CU7:CU229,0)+6,1))</f>
        <v>AI25.Coco</v>
      </c>
      <c r="CV233" s="12" t="str" cm="1">
        <f t="array" aca="1" ref="CV233" ca="1">INDIRECT(ADDRESS(MATCH(LARGE(_xlfn._xlws.FILTER(CV7:CV229,CV7:CV229&gt;cr),4),CV7:CV229,0)+6,1))</f>
        <v>AI01.Jaccard</v>
      </c>
      <c r="CW233" s="12" t="str" cm="1">
        <f t="array" aca="1" ref="CW233" ca="1">INDIRECT(ADDRESS(MATCH(SMALL(_xlfn._xlws.FILTER(CW7:CW229,CV7:CV229&gt;cr),4),CW7:CW229,0)+6,1))</f>
        <v>AU05.SRC</v>
      </c>
      <c r="CX233" s="8" t="str" cm="1">
        <f t="array" aca="1" ref="CX233" ca="1">INDIRECT(ADDRESS(MATCH(SMALL(_xlfn._xlws.FILTER(CX7:CX229,DA7:DA229&gt;cr),4),CX7:CX229,0)+6,1))</f>
        <v>CI14.Amer.EMX2</v>
      </c>
      <c r="CY233" s="8" t="str" cm="1">
        <f t="array" aca="1" ref="CY233" ca="1">INDIRECT(ADDRESS(MATCH(SMALL(_xlfn._xlws.FILTER(CY7:CY229,DA7:DA229&gt;cr),4),CY7:CY229,0)+6,1))</f>
        <v>CI14.Amer.EMX2</v>
      </c>
      <c r="CZ233" s="8" t="str" cm="1">
        <f t="array" aca="1" ref="CZ233" ca="1">INDIRECT(ADDRESS(MATCH(LARGE(_xlfn._xlws.FILTER(CZ7:CZ229,DA7:DA229&gt;cr),4),CZ7:CZ229,0)+6,1))</f>
        <v>CI14.Amer.EMX2</v>
      </c>
      <c r="DA233" s="8" t="str" cm="1">
        <f t="array" aca="1" ref="DA233" ca="1">INDIRECT(ADDRESS(MATCH(LARGE(_xlfn._xlws.FILTER(DA7:DA229,DA7:DA229&gt;cr),4),DA7:DA229,0)+6,1))</f>
        <v>AI01.Jaccard</v>
      </c>
      <c r="DB233" s="8" t="str" cm="1">
        <f t="array" aca="1" ref="DB233" ca="1">INDIRECT(ADDRESS(MATCH(SMALL(_xlfn._xlws.FILTER(DB7:DB229,DA7:DA229&gt;cr),4),DB7:DB229,0)+6,1))</f>
        <v>AU21.SMC</v>
      </c>
      <c r="DC233" s="12" t="str" cm="1">
        <f t="array" aca="1" ref="DC233" ca="1">INDIRECT(ADDRESS(MATCH(SMALL(_xlfn._xlws.FILTER(DC7:DC229,DF7:DF229&gt;cr),4),DC7:DC229,0)+6,1))</f>
        <v>BI22.ESim3</v>
      </c>
      <c r="DD233" s="12" t="str" cm="1">
        <f t="array" aca="1" ref="DD233" ca="1">INDIRECT(ADDRESS(MATCH(SMALL(_xlfn._xlws.FILTER(DD7:DD229,DF7:DF229&gt;cr),4),DD7:DD229,0)+6,1))</f>
        <v>CI14.Amer.EMX1</v>
      </c>
      <c r="DE233" s="12" t="str" cm="1">
        <f t="array" aca="1" ref="DE233" ca="1">INDIRECT(ADDRESS(MATCH(LARGE(_xlfn._xlws.FILTER(DE7:DE229,DF7:DF229&gt;cr),4),DE7:DE229,0)+6,1))</f>
        <v>CI14.Amer.NNSM</v>
      </c>
      <c r="DF233" s="12" t="str" cm="1">
        <f t="array" aca="1" ref="DF233" ca="1">INDIRECT(ADDRESS(MATCH(LARGE(_xlfn._xlws.FILTER(DF7:DF229,DF7:DF229&gt;cr),4),DF7:DF229,0)+6,1))</f>
        <v>AI01.Jaccard</v>
      </c>
      <c r="DG233" s="12" t="str" cm="1">
        <f t="array" aca="1" ref="DG233" ca="1">INDIRECT(ADDRESS(MATCH(SMALL(_xlfn._xlws.FILTER(DG7:DG229,DF7:DF229&gt;cr),4),DG7:DG229,0)+6,1))</f>
        <v>AU04.MSD</v>
      </c>
      <c r="DH233" s="8" t="str" cm="1">
        <f t="array" aca="1" ref="DH233" ca="1">INDIRECT(ADDRESS(MATCH(SMALL(_xlfn._xlws.FILTER(DH7:DH229,DK7:DK229&gt;cr),4),DH7:DH229,0)+6,1))</f>
        <v>CI14.Amer.EMX1</v>
      </c>
      <c r="DI233" s="8" t="str" cm="1">
        <f t="array" aca="1" ref="DI233" ca="1">INDIRECT(ADDRESS(MATCH(SMALL(_xlfn._xlws.FILTER(DI7:DI229,DK7:DK229&gt;cr),4),DI7:DI229,0)+6,1))</f>
        <v>BI07.NHMS</v>
      </c>
      <c r="DJ233" s="8" t="str" cm="1">
        <f t="array" aca="1" ref="DJ233" ca="1">INDIRECT(ADDRESS(MATCH(LARGE(_xlfn._xlws.FILTER(DJ7:DJ229,DK7:DK229&gt;cr),4),DJ7:DJ229,0)+6,1))</f>
        <v>BI07.NHMS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AU04.MSD</v>
      </c>
      <c r="DM233" s="12" t="str" cm="1">
        <f t="array" aca="1" ref="DM233" ca="1">INDIRECT(ADDRESS(MATCH(SMALL(_xlfn._xlws.FILTER(DM7:DM229,DP7:DP229&gt;cr),4),DM7:DM229,0)+6,1))</f>
        <v>BI22.ZSim</v>
      </c>
      <c r="DN233" s="12" t="str" cm="1">
        <f t="array" aca="1" ref="DN233" ca="1">INDIRECT(ADDRESS(MATCH(SMALL(_xlfn._xlws.FILTER(DN7:DN229,DP7:DP229&gt;cr),4),DN7:DN229,0)+6,1))</f>
        <v>BI22.ZSim</v>
      </c>
      <c r="DO233" s="12" t="str" cm="1">
        <f t="array" aca="1" ref="DO233" ca="1">INDIRECT(ADDRESS(MATCH(LARGE(_xlfn._xlws.FILTER(DO7:DO229,DP7:DP229&gt;cr),4),DO7:DO229,0)+6,1))</f>
        <v>BI04.MSDJ</v>
      </c>
      <c r="DP233" s="12" t="str" cm="1">
        <f t="array" aca="1" ref="DP233" ca="1">INDIRECT(ADDRESS(MATCH(LARGE(_xlfn._xlws.FILTER(DP7:DP229,DP7:DP229&gt;cr),4),DP7:DP229,0)+6,1))</f>
        <v>AI01.Jaccard</v>
      </c>
      <c r="DQ233" s="12" t="str" cm="1">
        <f t="array" aca="1" ref="DQ233" ca="1">INDIRECT(ADDRESS(MATCH(SMALL(_xlfn._xlws.FILTER(DQ7:DQ229,DP7:DP229&gt;cr),4),DQ7:DQ229,0)+6,1))</f>
        <v>AU01.Jaccard</v>
      </c>
      <c r="DR233" s="8" t="e" cm="1" vm="1">
        <f t="array" aca="1" ref="DR233" ca="1">INDIRECT(ADDRESS(MATCH(SMALL(_xlfn._xlws.FILTER(DR7:DR229,DU7:DU229&gt;cr),4),DR7:DR229,0)+6,1))</f>
        <v>#VALUE!</v>
      </c>
      <c r="DS233" s="8" t="e" cm="1" vm="1">
        <f t="array" aca="1" ref="DS233" ca="1">INDIRECT(ADDRESS(MATCH(SMALL(_xlfn._xlws.FILTER(DS7:DS229,DU7:DU229&gt;cr),4),DS7:DS229,0)+6,1))</f>
        <v>#VALUE!</v>
      </c>
      <c r="DT233" s="8" t="e" cm="1" vm="1">
        <f t="array" aca="1" ref="DT233" ca="1">INDIRECT(ADDRESS(MATCH(LARGE(_xlfn._xlws.FILTER(DT7:DT229,DU7:DU229&gt;cr),4),DT7:DT229,0)+6,1))</f>
        <v>#VALUE!</v>
      </c>
      <c r="DU233" s="8" t="e" cm="1" vm="1">
        <f t="array" aca="1" ref="DU233" ca="1">INDIRECT(ADDRESS(MATCH(LARGE(_xlfn._xlws.FILTER(DU7:DU229,DU7:DU229&gt;cr),4),DU7:DU229,0)+6,1))</f>
        <v>#VALUE!</v>
      </c>
      <c r="DV233" s="8" t="e" cm="1" vm="1">
        <f t="array" aca="1" ref="DV233" ca="1">INDIRECT(ADDRESS(MATCH(SMALL(_xlfn._xlws.FILTER(DV7:DV229,DU7:DU229&gt;cr),4),DV7:DV229,0)+6,1))</f>
        <v>#VALUE!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BI07.PSSJ</v>
      </c>
      <c r="EH233" s="12" t="str" cm="1">
        <f t="array" aca="1" ref="EH233" ca="1">INDIRECT(ADDRESS(MATCH(SMALL(_xlfn._xlws.FILTER(EH7:EH229,EJ7:EJ229&gt;cr),4),EH7:EH229,0)+6,1))</f>
        <v>BI07.PSSJ</v>
      </c>
      <c r="EI233" s="12" t="str" cm="1">
        <f t="array" aca="1" ref="EI233" ca="1">INDIRECT(ADDRESS(MATCH(LARGE(_xlfn._xlws.FILTER(EI7:EI229,EJ7:EJ229&gt;cr),4),EI7:EI229,0)+6,1))</f>
        <v>CI01.IJ.Amer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BU14.Amer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BI03.IPWR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BI03.IPWR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BI22.ZSim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BI01.JacDual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AU13.SMTP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k=20, r=0.1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k=20, r=0.1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k=20, r=0.1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k=5, r=0.1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k=20, r=0.9</v>
      </c>
    </row>
    <row r="234" spans="1:161" s="9" customFormat="1" x14ac:dyDescent="0.2">
      <c r="A234" s="7" t="s">
        <v>237</v>
      </c>
      <c r="B234" s="8" t="str" cm="1">
        <f t="array" aca="1" ref="B234" ca="1">INDIRECT(ADDRESS(MATCH(SMALL(_xlfn._xlws.FILTER(B7:B229,E7:E229&gt;cr),5),B7:B229,0)+6,1))</f>
        <v>CI14.Amer.EMX2</v>
      </c>
      <c r="C234" s="8" t="str" cm="1">
        <f t="array" aca="1" ref="C234" ca="1">INDIRECT(ADDRESS(MATCH(SMALL(_xlfn._xlws.FILTER(C7:C229,E7:E229&gt;cr),5),C7:C229,0)+6,1))</f>
        <v>CI14.SMD.EMX1</v>
      </c>
      <c r="D234" s="8" t="str" cm="1">
        <f t="array" aca="1" ref="D234" ca="1">INDIRECT(ADDRESS(MATCH(LARGE(_xlfn._xlws.FILTER(D7:D229,E7:E229&gt;cr),5),D7:D229,0)+6,1))</f>
        <v>BI22.ZSim</v>
      </c>
      <c r="E234" s="8" t="str" cm="1">
        <f t="array" aca="1" ref="E234" ca="1">INDIRECT(ADDRESS(MATCH(LARGE(_xlfn._xlws.FILTER(E7:E229,E7:E229&gt;cr),5),E7:E229,0)+6,1))</f>
        <v>AI01.Jaccard</v>
      </c>
      <c r="F234" s="8" t="str" cm="1">
        <f t="array" aca="1" ref="F234" ca="1">INDIRECT(ADDRESS(MATCH(SMALL(_xlfn._xlws.FILTER(F7:F229,E7:E229&gt;cr),5),F7:F229,0)+6,1))</f>
        <v>BU01.Dice</v>
      </c>
      <c r="G234" s="12" t="str" cm="1">
        <f t="array" aca="1" ref="G234" ca="1">INDIRECT(ADDRESS(MATCH(SMALL(_xlfn._xlws.FILTER(G7:G229,J7:J229&gt;cr),5),G7:G229,0)+6,1))</f>
        <v>CI14.SMD.EMX1</v>
      </c>
      <c r="H234" s="12" t="str" cm="1">
        <f t="array" aca="1" ref="H234" ca="1">INDIRECT(ADDRESS(MATCH(SMALL(_xlfn._xlws.FILTER(H7:H229,J7:J229&gt;cr),5),H7:H229,0)+6,1))</f>
        <v>CI14.SMD.EMX1</v>
      </c>
      <c r="I234" s="14" t="str" cm="1">
        <f t="array" aca="1" ref="I234" ca="1">INDIRECT(ADDRESS(MATCH(LARGE(_xlfn._xlws.FILTER(I7:I229,J7:J229&gt;cr),5),I7:I229,0)+6,1))</f>
        <v>CI14.SMD.EMX1</v>
      </c>
      <c r="J234" s="14" t="str" cm="1">
        <f t="array" aca="1" ref="J234" ca="1">INDIRECT(ADDRESS(MATCH(LARGE(_xlfn._xlws.FILTER(J7:J229,J7:J229&gt;cr),5),J7:J229,0)+6,1))</f>
        <v>AI01.Jaccard</v>
      </c>
      <c r="K234" s="12" t="str" cm="1">
        <f t="array" aca="1" ref="K234" ca="1">INDIRECT(ADDRESS(MATCH(SMALL(_xlfn._xlws.FILTER(K7:K229,J7:J229&gt;cr),5),K7:K229,0)+6,1))</f>
        <v>BU01.JaccardMulti</v>
      </c>
      <c r="L234" s="8" t="str" cm="1">
        <f t="array" aca="1" ref="L234" ca="1">INDIRECT(ADDRESS(MATCH(SMALL(_xlfn._xlws.FILTER(L7:L229,O7:O229&gt;cr),5),L7:L229,0)+6,1))</f>
        <v>BI07.NHMS</v>
      </c>
      <c r="M234" s="8" t="str" cm="1">
        <f t="array" aca="1" ref="M234" ca="1">INDIRECT(ADDRESS(MATCH(SMALL(_xlfn._xlws.FILTER(M7:M229,O7:O229&gt;cr),5),M7:M229,0)+6,1))</f>
        <v>AI28.RPB</v>
      </c>
      <c r="N234" s="8" t="str" cm="1">
        <f t="array" aca="1" ref="N234" ca="1">INDIRECT(ADDRESS(MATCH(LARGE(_xlfn._xlws.FILTER(N7:N229,O7:O229&gt;cr),5),N7:N229,0)+6,1))</f>
        <v>CI14.Amer.EMX5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BU03.CPC</v>
      </c>
      <c r="Q234" s="12" t="str" cm="1">
        <f t="array" aca="1" ref="Q234" ca="1">INDIRECT(ADDRESS(MATCH(SMALL(_xlfn._xlws.FILTER(Q7:Q229,T7:T229&gt;cr),5),Q7:Q229,0)+6,1))</f>
        <v>CI14.Amer.Cosine</v>
      </c>
      <c r="R234" s="12" t="str" cm="1">
        <f t="array" aca="1" ref="R234" ca="1">INDIRECT(ADDRESS(MATCH(SMALL(_xlfn._xlws.FILTER(R7:R229,T7:T229&gt;cr),5),R7:R229,0)+6,1))</f>
        <v>BI22.ESim2</v>
      </c>
      <c r="S234" s="12" t="str" cm="1">
        <f t="array" aca="1" ref="S234" ca="1">INDIRECT(ADDRESS(MATCH(LARGE(_xlfn._xlws.FILTER(S7:S229,T7:T229&gt;cr),5),S7:S229,0)+6,1))</f>
        <v>CI14.Amer.EMX3</v>
      </c>
      <c r="T234" s="12" t="str" cm="1">
        <f t="array" aca="1" ref="T234" ca="1">INDIRECT(ADDRESS(MATCH(LARGE(_xlfn._xlws.FILTER(T7:T229,T7:T229&gt;cr),5),T7:T229,0)+6,1))</f>
        <v>AI01.Jaccard</v>
      </c>
      <c r="U234" s="12" t="str" cm="1">
        <f t="array" aca="1" ref="U234" ca="1">INDIRECT(ADDRESS(MATCH(SMALL(_xlfn._xlws.FILTER(U7:U229,T7:T229&gt;cr),5),U7:U229,0)+6,1))</f>
        <v>BU02.COD</v>
      </c>
      <c r="V234" s="8" t="str" cm="1">
        <f t="array" aca="1" ref="V234" ca="1">INDIRECT(ADDRESS(MATCH(SMALL(_xlfn._xlws.FILTER(V7:V229,Y7:Y229&gt;cr),5),V7:V229,0)+6,1))</f>
        <v>AI25.Coco</v>
      </c>
      <c r="W234" s="8" t="str" cm="1">
        <f t="array" aca="1" ref="W234" ca="1">INDIRECT(ADDRESS(MATCH(SMALL(_xlfn._xlws.FILTER(W7:W229,Y7:Y229&gt;cr),5),W7:W229,0)+6,1))</f>
        <v>BI01.PNCR</v>
      </c>
      <c r="X234" s="8" t="str" cm="1">
        <f t="array" aca="1" ref="X234" ca="1">INDIRECT(ADDRESS(MATCH(LARGE(_xlfn._xlws.FILTER(X7:X229,Y7:Y229&gt;cr),5),X7:X229,0)+6,1))</f>
        <v>AI26.URP</v>
      </c>
      <c r="Y234" s="8" t="str" cm="1">
        <f t="array" aca="1" ref="Y234" ca="1">INDIRECT(ADDRESS(MATCH(LARGE(_xlfn._xlws.FILTER(Y7:Y229,Y7:Y229&gt;cr),5),Y7:Y229,0)+6,1))</f>
        <v>AI01.Jaccard</v>
      </c>
      <c r="Z234" s="8" t="str" cm="1">
        <f t="array" aca="1" ref="Z234" ca="1">INDIRECT(ADDRESS(MATCH(SMALL(_xlfn._xlws.FILTER(Z7:Z229,Y7:Y229&gt;cr),5),Z7:Z229,0)+6,1))</f>
        <v>BU16.TAJ</v>
      </c>
      <c r="AA234" s="12" t="str" cm="1">
        <f t="array" aca="1" ref="AA234" ca="1">INDIRECT(ADDRESS(MATCH(SMALL(_xlfn._xlws.FILTER(AA7:AA229,AD7:AD229&gt;cr),5),AA7:AA229,0)+6,1))</f>
        <v>CI14.Amer.EMX2</v>
      </c>
      <c r="AB234" s="12" t="str" cm="1">
        <f t="array" aca="1" ref="AB234" ca="1">INDIRECT(ADDRESS(MATCH(SMALL(_xlfn._xlws.FILTER(AB7:AB229,AD7:AD229&gt;cr),5),AB7:AB229,0)+6,1))</f>
        <v>CI14.SMD.EMX1</v>
      </c>
      <c r="AC234" s="12" t="str" cm="1">
        <f t="array" aca="1" ref="AC234" ca="1">INDIRECT(ADDRESS(MATCH(LARGE(_xlfn._xlws.FILTER(AC7:AC229,AD7:AD229&gt;cr),5),AC7:AC229,0)+6,1))</f>
        <v>CI14.SMD.EMX1</v>
      </c>
      <c r="AD234" s="12" t="str" cm="1">
        <f t="array" aca="1" ref="AD234" ca="1">INDIRECT(ADDRESS(MATCH(LARGE(_xlfn._xlws.FILTER(AD7:AD229,AD7:AD229&gt;cr),5),AD7:AD229,0)+6,1))</f>
        <v>AI01.Jaccard</v>
      </c>
      <c r="AE234" s="12" t="str" cm="1">
        <f t="array" aca="1" ref="AE234" ca="1">INDIRECT(ADDRESS(MATCH(SMALL(_xlfn._xlws.FILTER(AE7:AE229,AD7:AD229&gt;cr),5),AE7:AE229,0)+6,1))</f>
        <v>BU16.TAEven</v>
      </c>
      <c r="AF234" s="8" t="str" cm="1">
        <f t="array" aca="1" ref="AF234" ca="1">INDIRECT(ADDRESS(MATCH(SMALL(_xlfn._xlws.FILTER(AF7:AF229,AI7:AI229&gt;cr),5),AF7:AF229,0)+6,1))</f>
        <v>CI14.Amer.EMX2</v>
      </c>
      <c r="AG234" s="8" t="str" cm="1">
        <f t="array" aca="1" ref="AG234" ca="1">INDIRECT(ADDRESS(MATCH(SMALL(_xlfn._xlws.FILTER(AG7:AG229,AI7:AI229&gt;cr),5),AG7:AG229,0)+6,1))</f>
        <v>CI14.Amer.EMX2</v>
      </c>
      <c r="AH234" s="4" t="str" cm="1">
        <f t="array" aca="1" ref="AH234" ca="1">INDIRECT(ADDRESS(MATCH(LARGE(_xlfn._xlws.FILTER(AH7:AH229,AI7:AI229&gt;cr),5),AH7:AH229,0)+6,1))</f>
        <v>CI14.SMD.EMX1</v>
      </c>
      <c r="AI234" s="4" t="str" cm="1">
        <f t="array" aca="1" ref="AI234" ca="1">INDIRECT(ADDRESS(MATCH(LARGE(_xlfn._xlws.FILTER(AI7:AI229,AI7:AI229&gt;cr),5),AI7:AI229,0)+6,1))</f>
        <v>AI01.Jaccard</v>
      </c>
      <c r="AJ234" s="8" t="str" cm="1">
        <f t="array" aca="1" ref="AJ234" ca="1">INDIRECT(ADDRESS(MATCH(SMALL(_xlfn._xlws.FILTER(AJ7:AJ229,AI7:AI229&gt;cr),5),AJ7:AJ229,0)+6,1))</f>
        <v>BU01.JacRA</v>
      </c>
      <c r="AK234" s="12" t="str" cm="1">
        <f t="array" aca="1" ref="AK234" ca="1">INDIRECT(ADDRESS(MATCH(SMALL(_xlfn._xlws.FILTER(AK7:AK229,AN7:AN229&gt;cr),5),AK7:AK229,0)+6,1))</f>
        <v>CI14.Amer.EMX1</v>
      </c>
      <c r="AL234" s="12" t="str" cm="1">
        <f t="array" aca="1" ref="AL234" ca="1">INDIRECT(ADDRESS(MATCH(SMALL(_xlfn._xlws.FILTER(AL7:AL229,AN7:AN229&gt;cr),5),AL7:AL229,0)+6,1))</f>
        <v>AI28.RPB</v>
      </c>
      <c r="AM234" s="12" t="str" cm="1">
        <f t="array" aca="1" ref="AM234" ca="1">INDIRECT(ADDRESS(MATCH(LARGE(_xlfn._xlws.FILTER(AM7:AM229,AN7:AN229&gt;cr),5),AM7:AM229,0)+6,1))</f>
        <v>CI14.Amer.EMX6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AU01.Jaccard</v>
      </c>
      <c r="AP234" s="8" t="str" cm="1">
        <f t="array" aca="1" ref="AP234" ca="1">INDIRECT(ADDRESS(MATCH(SMALL(_xlfn._xlws.FILTER(AP7:AP229,AS7:AS229&gt;cr),5),AP7:AP229,0)+6,1))</f>
        <v>BI22.ZSim</v>
      </c>
      <c r="AQ234" s="8" t="str" cm="1">
        <f t="array" aca="1" ref="AQ234" ca="1">INDIRECT(ADDRESS(MATCH(SMALL(_xlfn._xlws.FILTER(AQ7:AQ229,AS7:AS229&gt;cr),5),AQ7:AQ229,0)+6,1))</f>
        <v>BI22.ZSim</v>
      </c>
      <c r="AR234" s="8" t="str" cm="1">
        <f t="array" aca="1" ref="AR234" ca="1">INDIRECT(ADDRESS(MATCH(LARGE(_xlfn._xlws.FILTER(AR7:AR229,AS7:AS229&gt;cr),5),AR7:AR229,0)+6,1))</f>
        <v>AI07.PSS</v>
      </c>
      <c r="AS234" s="8" t="str" cm="1">
        <f t="array" aca="1" ref="AS234" ca="1">INDIRECT(ADDRESS(MATCH(LARGE(_xlfn._xlws.FILTER(AS7:AS229,AS7:AS229&gt;cr),5),AS7:AS229,0)+6,1))</f>
        <v>AI01.Jaccard</v>
      </c>
      <c r="AT234" s="8" t="str" cm="1">
        <f t="array" aca="1" ref="AT234" ca="1">INDIRECT(ADDRESS(MATCH(SMALL(_xlfn._xlws.FILTER(AT7:AT229,AS7:AS229&gt;cr),5),AT7:AT229,0)+6,1))</f>
        <v>AU17.RA</v>
      </c>
      <c r="AU234" s="12" t="str" cm="1">
        <f t="array" aca="1" ref="AU234" ca="1">INDIRECT(ADDRESS(MATCH(SMALL(_xlfn._xlws.FILTER(AU7:AU229,AX7:AX229&gt;cr),5),AU7:AU229,0)+6,1))</f>
        <v>AI25.Coco</v>
      </c>
      <c r="AV234" s="12" t="str" cm="1">
        <f t="array" aca="1" ref="AV234" ca="1">INDIRECT(ADDRESS(MATCH(SMALL(_xlfn._xlws.FILTER(AV7:AV229,AX7:AX229&gt;cr),5),AV7:AV229,0)+6,1))</f>
        <v>AI25.Coco</v>
      </c>
      <c r="AW234" s="12" t="str" cm="1">
        <f t="array" aca="1" ref="AW234" ca="1">INDIRECT(ADDRESS(MATCH(LARGE(_xlfn._xlws.FILTER(AW7:AW229,AX7:AX229&gt;cr),5),AW7:AW229,0)+6,1))</f>
        <v>BI01.PNCR</v>
      </c>
      <c r="AX234" s="12" t="str" cm="1">
        <f t="array" aca="1" ref="AX234" ca="1">INDIRECT(ADDRESS(MATCH(LARGE(_xlfn._xlws.FILTER(AX7:AX229,AX7:AX229&gt;cr),5),AX7:AX229,0)+6,1))</f>
        <v>AI01.Jaccard</v>
      </c>
      <c r="AY234" s="12" t="str" cm="1">
        <f t="array" aca="1" ref="AY234" ca="1">INDIRECT(ADDRESS(MATCH(SMALL(_xlfn._xlws.FILTER(AY7:AY229,AX7:AX229&gt;cr),5),AY7:AY229,0)+6,1))</f>
        <v>AU04.MSD</v>
      </c>
      <c r="AZ234" s="8" t="str" cm="1">
        <f t="array" aca="1" ref="AZ234" ca="1">INDIRECT(ADDRESS(MATCH(SMALL(_xlfn._xlws.FILTER(AZ7:AZ229,BC7:BC229&gt;cr),5),AZ7:AZ229,0)+6,1))</f>
        <v>CI14.Amer.EMX2</v>
      </c>
      <c r="BA234" s="8" t="str" cm="1">
        <f t="array" aca="1" ref="BA234" ca="1">INDIRECT(ADDRESS(MATCH(SMALL(_xlfn._xlws.FILTER(BA7:BA229,BC7:BC229&gt;cr),5),BA7:BA229,0)+6,1))</f>
        <v>CI14.SMD.EMX1</v>
      </c>
      <c r="BB234" s="8" t="str" cm="1">
        <f t="array" aca="1" ref="BB234" ca="1">INDIRECT(ADDRESS(MATCH(LARGE(_xlfn._xlws.FILTER(BB7:BB229,BC7:BC229&gt;cr),5),BB7:BB229,0)+6,1))</f>
        <v>CI14.SMD.EMX1</v>
      </c>
      <c r="BC234" s="8" t="str" cm="1">
        <f t="array" aca="1" ref="BC234" ca="1">INDIRECT(ADDRESS(MATCH(LARGE(_xlfn._xlws.FILTER(BC7:BC229,BC7:BC229&gt;cr),5),BC7:BC229,0)+6,1))</f>
        <v>AI01.Jaccard</v>
      </c>
      <c r="BD234" s="8" t="str" cm="1">
        <f t="array" aca="1" ref="BD234" ca="1">INDIRECT(ADDRESS(MATCH(SMALL(_xlfn._xlws.FILTER(BD7:BD229,BC7:BC229&gt;cr),5),BD7:BD229,0)+6,1))</f>
        <v>BU02.COD</v>
      </c>
      <c r="BE234" s="12" t="str" cm="1">
        <f t="array" aca="1" ref="BE234" ca="1">INDIRECT(ADDRESS(MATCH(SMALL(_xlfn._xlws.FILTER(BE7:BE229,BH7:BH229&gt;cr),5),BE7:BE229,0)+6,1))</f>
        <v>CI14.Amer.EMX2</v>
      </c>
      <c r="BF234" s="12" t="str" cm="1">
        <f t="array" aca="1" ref="BF234" ca="1">INDIRECT(ADDRESS(MATCH(SMALL(_xlfn._xlws.FILTER(BF7:BF229,BH7:BH229&gt;cr),5),BF7:BF229,0)+6,1))</f>
        <v>CI14.Amer.EMX2</v>
      </c>
      <c r="BG234" s="14" t="str" cm="1">
        <f t="array" aca="1" ref="BG234" ca="1">INDIRECT(ADDRESS(MATCH(LARGE(_xlfn._xlws.FILTER(BG7:BG229,BH7:BH229&gt;cr),5),BG7:BG229,0)+6,1))</f>
        <v>BI14.QTIJ</v>
      </c>
      <c r="BH234" s="14" t="str" cm="1">
        <f t="array" aca="1" ref="BH234" ca="1">INDIRECT(ADDRESS(MATCH(LARGE(_xlfn._xlws.FILTER(BH7:BH229,BH7:BH229&gt;cr),5),BH7:BH229,0)+6,1))</f>
        <v>AI01.Jaccard</v>
      </c>
      <c r="BI234" s="12" t="str" cm="1">
        <f t="array" aca="1" ref="BI234" ca="1">INDIRECT(ADDRESS(MATCH(SMALL(_xlfn._xlws.FILTER(BI7:BI229,BH7:BH229&gt;cr),5),BI7:BI229,0)+6,1))</f>
        <v>BU03.CPC</v>
      </c>
      <c r="BJ234" s="8" t="str" cm="1">
        <f t="array" aca="1" ref="BJ234" ca="1">INDIRECT(ADDRESS(MATCH(SMALL(_xlfn._xlws.FILTER(BJ7:BJ229,BM7:BM229&gt;cr),5),BJ7:BJ229,0)+6,1))</f>
        <v>BI07.NHMS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CI14.SMD.PSS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BU01.JacRA</v>
      </c>
      <c r="BO234" s="12" t="str" cm="1">
        <f t="array" aca="1" ref="BO234" ca="1">INDIRECT(ADDRESS(MATCH(SMALL(_xlfn._xlws.FILTER(BO7:BO229,BR7:BR229&gt;cr),5),BO7:BO229,0)+6,1))</f>
        <v>CI14.Amer.Cosine</v>
      </c>
      <c r="BP234" s="12" t="str" cm="1">
        <f t="array" aca="1" ref="BP234" ca="1">INDIRECT(ADDRESS(MATCH(SMALL(_xlfn._xlws.FILTER(BP7:BP229,BR7:BR229&gt;cr),5),BP7:BP229,0)+6,1))</f>
        <v>BI22.ESim2</v>
      </c>
      <c r="BQ234" s="12" t="str" cm="1">
        <f t="array" aca="1" ref="BQ234" ca="1">INDIRECT(ADDRESS(MATCH(LARGE(_xlfn._xlws.FILTER(BQ7:BQ229,BR7:BR229&gt;cr),5),BQ7:BQ229,0)+6,1))</f>
        <v>BI22.ESim3</v>
      </c>
      <c r="BR234" s="12" t="str" cm="1">
        <f t="array" aca="1" ref="BR234" ca="1">INDIRECT(ADDRESS(MATCH(LARGE(_xlfn._xlws.FILTER(BR7:BR229,BR7:BR229&gt;cr),5),BR7:BR229,0)+6,1))</f>
        <v>AI01.Jaccard</v>
      </c>
      <c r="BS234" s="12" t="str" cm="1">
        <f t="array" aca="1" ref="BS234" ca="1">INDIRECT(ADDRESS(MATCH(SMALL(_xlfn._xlws.FILTER(BS7:BS229,BR7:BR229&gt;cr),5),BS7:BS229,0)+6,1))</f>
        <v>AU21.SMC</v>
      </c>
      <c r="BT234" s="8" t="str" cm="1">
        <f t="array" aca="1" ref="BT234" ca="1">INDIRECT(ADDRESS(MATCH(SMALL(_xlfn._xlws.FILTER(BT7:BT229,BW7:BW229&gt;cr),5),BT7:BT229,0)+6,1))</f>
        <v>AI25.Coco</v>
      </c>
      <c r="BU234" s="8" t="str" cm="1">
        <f t="array" aca="1" ref="BU234" ca="1">INDIRECT(ADDRESS(MATCH(SMALL(_xlfn._xlws.FILTER(BU7:BU229,BW7:BW229&gt;cr),5),BU7:BU229,0)+6,1))</f>
        <v>BI01.PNCR</v>
      </c>
      <c r="BV234" s="8" t="str" cm="1">
        <f t="array" aca="1" ref="BV234" ca="1">INDIRECT(ADDRESS(MATCH(LARGE(_xlfn._xlws.FILTER(BV7:BV229,BW7:BW229&gt;cr),5),BV7:BV229,0)+6,1))</f>
        <v>BI01.JacEDS</v>
      </c>
      <c r="BW234" s="8" t="str" cm="1">
        <f t="array" aca="1" ref="BW234" ca="1">INDIRECT(ADDRESS(MATCH(LARGE(_xlfn._xlws.FILTER(BW7:BW229,BW7:BW229&gt;cr),5),BW7:BW229,0)+6,1))</f>
        <v>AI01.Jaccard</v>
      </c>
      <c r="BX234" s="8" t="str" cm="1">
        <f t="array" aca="1" ref="BX234" ca="1">INDIRECT(ADDRESS(MATCH(SMALL(_xlfn._xlws.FILTER(BX7:BX229,BW7:BW229&gt;cr),5),BX7:BX229,0)+6,1))</f>
        <v>AU21.SMC</v>
      </c>
      <c r="BY234" s="12" t="str" cm="1">
        <f t="array" aca="1" ref="BY234" ca="1">INDIRECT(ADDRESS(MATCH(SMALL(_xlfn._xlws.FILTER(BY7:BY229,CB7:CB229&gt;cr),5),BY7:BY229,0)+6,1))</f>
        <v>CI14.SMD.EMX1</v>
      </c>
      <c r="BZ234" s="12" t="str" cm="1">
        <f t="array" aca="1" ref="BZ234" ca="1">INDIRECT(ADDRESS(MATCH(SMALL(_xlfn._xlws.FILTER(BZ7:BZ229,CB7:CB229&gt;cr),5),BZ7:BZ229,0)+6,1))</f>
        <v>CI14.SMD.EMX1</v>
      </c>
      <c r="CA234" s="12" t="str" cm="1">
        <f t="array" aca="1" ref="CA234" ca="1">INDIRECT(ADDRESS(MATCH(LARGE(_xlfn._xlws.FILTER(CA7:CA229,CB7:CB229&gt;cr),5),CA7:CA229,0)+6,1))</f>
        <v>CI14.SMD.EMX1</v>
      </c>
      <c r="CB234" s="12" t="str" cm="1">
        <f t="array" aca="1" ref="CB234" ca="1">INDIRECT(ADDRESS(MATCH(LARGE(_xlfn._xlws.FILTER(CB7:CB229,CB7:CB229&gt;cr),5),CB7:CB229,0)+6,1))</f>
        <v>AI01.Jaccard</v>
      </c>
      <c r="CC234" s="12" t="str" cm="1">
        <f t="array" aca="1" ref="CC234" ca="1">INDIRECT(ADDRESS(MATCH(SMALL(_xlfn._xlws.FILTER(CC7:CC229,CB7:CB229&gt;cr),5),CC7:CC229,0)+6,1))</f>
        <v>AU02.Cosine</v>
      </c>
      <c r="CD234" s="8" t="str" cm="1">
        <f t="array" aca="1" ref="CD234" ca="1">INDIRECT(ADDRESS(MATCH(SMALL(_xlfn._xlws.FILTER(CD7:CD229,CG7:CG229&gt;cr),5),CD7:CD229,0)+6,1))</f>
        <v>CI14.Amer.EMX2</v>
      </c>
      <c r="CE234" s="8" t="str" cm="1">
        <f t="array" aca="1" ref="CE234" ca="1">INDIRECT(ADDRESS(MATCH(SMALL(_xlfn._xlws.FILTER(CE7:CE229,CG7:CG229&gt;cr),5),CE7:CE229,0)+6,1))</f>
        <v>CI14.Amer.EMX2</v>
      </c>
      <c r="CF234" s="8" t="str" cm="1">
        <f t="array" aca="1" ref="CF234" ca="1">INDIRECT(ADDRESS(MATCH(LARGE(_xlfn._xlws.FILTER(CF7:CF229,CG7:CG229&gt;cr),5),CF7:CF229,0)+6,1))</f>
        <v>CI14.SMD.EMX1</v>
      </c>
      <c r="CG234" s="8" t="str" cm="1">
        <f t="array" aca="1" ref="CG234" ca="1">INDIRECT(ADDRESS(MATCH(LARGE(_xlfn._xlws.FILTER(CG7:CG229,CG7:CG229&gt;cr),5),CG7:CG229,0)+6,1))</f>
        <v>AI01.Jaccard</v>
      </c>
      <c r="CH234" s="8" t="str" cm="1">
        <f t="array" aca="1" ref="CH234" ca="1">INDIRECT(ADDRESS(MATCH(SMALL(_xlfn._xlws.FILTER(CH7:CH229,CG7:CG229&gt;cr),5),CH7:CH229,0)+6,1))</f>
        <v>AU02.Cosine</v>
      </c>
      <c r="CI234" s="12" t="str" cm="1">
        <f t="array" aca="1" ref="CI234" ca="1">INDIRECT(ADDRESS(MATCH(SMALL(_xlfn._xlws.FILTER(CI7:CI229,CL7:CL229&gt;cr),5),CI7:CI229,0)+6,1))</f>
        <v>BI07.NHMS</v>
      </c>
      <c r="CJ234" s="12" t="str" cm="1">
        <f t="array" aca="1" ref="CJ234" ca="1">INDIRECT(ADDRESS(MATCH(SMALL(_xlfn._xlws.FILTER(CJ7:CJ229,CL7:CL229&gt;cr),5),CJ7:CJ229,0)+6,1))</f>
        <v>AI28.RPB</v>
      </c>
      <c r="CK234" s="12" t="str" cm="1">
        <f t="array" aca="1" ref="CK234" ca="1">INDIRECT(ADDRESS(MATCH(LARGE(_xlfn._xlws.FILTER(CK7:CK229,CL7:CL229&gt;cr),5),CK7:CK229,0)+6,1))</f>
        <v>CI14.Amer.EMX6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AU07.PSS</v>
      </c>
      <c r="CN234" s="8" t="str" cm="1">
        <f t="array" aca="1" ref="CN234" ca="1">INDIRECT(ADDRESS(MATCH(SMALL(_xlfn._xlws.FILTER(CN7:CN229,CQ7:CQ229&gt;cr),5),CN7:CN229,0)+6,1))</f>
        <v>BI22.ZSim</v>
      </c>
      <c r="CO234" s="8" t="str" cm="1">
        <f t="array" aca="1" ref="CO234" ca="1">INDIRECT(ADDRESS(MATCH(SMALL(_xlfn._xlws.FILTER(CO7:CO229,CQ7:CQ229&gt;cr),5),CO7:CO229,0)+6,1))</f>
        <v>BI22.ZSim</v>
      </c>
      <c r="CP234" s="8" t="str" cm="1">
        <f t="array" aca="1" ref="CP234" ca="1">INDIRECT(ADDRESS(MATCH(LARGE(_xlfn._xlws.FILTER(CP7:CP229,CQ7:CQ229&gt;cr),5),CP7:CP229,0)+6,1))</f>
        <v>CI14.Amer.Cosine</v>
      </c>
      <c r="CQ234" s="8" t="str" cm="1">
        <f t="array" aca="1" ref="CQ234" ca="1">INDIRECT(ADDRESS(MATCH(LARGE(_xlfn._xlws.FILTER(CQ7:CQ229,CQ7:CQ229&gt;cr),5),CQ7:CQ229,0)+6,1))</f>
        <v>AI01.Jaccard</v>
      </c>
      <c r="CR234" s="8" t="str" cm="1">
        <f t="array" aca="1" ref="CR234" ca="1">INDIRECT(ADDRESS(MATCH(SMALL(_xlfn._xlws.FILTER(CR7:CR229,CQ7:CQ229&gt;cr),5),CR7:CR229,0)+6,1))</f>
        <v>AU04.MSD</v>
      </c>
      <c r="CS234" s="12" t="str" cm="1">
        <f t="array" aca="1" ref="CS234" ca="1">INDIRECT(ADDRESS(MATCH(SMALL(_xlfn._xlws.FILTER(CS7:CS229,CV7:CV229&gt;cr),5),CS7:CS229,0)+6,1))</f>
        <v>AI26.URP</v>
      </c>
      <c r="CT234" s="12" t="str" cm="1">
        <f t="array" aca="1" ref="CT234" ca="1">INDIRECT(ADDRESS(MATCH(SMALL(_xlfn._xlws.FILTER(CT7:CT229,CV7:CV229&gt;cr),5),CT7:CT229,0)+6,1))</f>
        <v>AI25.Coco</v>
      </c>
      <c r="CU234" s="12" t="str" cm="1">
        <f t="array" aca="1" ref="CU234" ca="1">INDIRECT(ADDRESS(MATCH(LARGE(_xlfn._xlws.FILTER(CU7:CU229,CV7:CV229&gt;cr),5),CU7:CU229,0)+6,1))</f>
        <v>AI25.Coco</v>
      </c>
      <c r="CV234" s="12" t="str" cm="1">
        <f t="array" aca="1" ref="CV234" ca="1">INDIRECT(ADDRESS(MATCH(LARGE(_xlfn._xlws.FILTER(CV7:CV229,CV7:CV229&gt;cr),5),CV7:CV229,0)+6,1))</f>
        <v>AI01.Jaccard</v>
      </c>
      <c r="CW234" s="12" t="str" cm="1">
        <f t="array" aca="1" ref="CW234" ca="1">INDIRECT(ADDRESS(MATCH(SMALL(_xlfn._xlws.FILTER(CW7:CW229,CV7:CV229&gt;cr),5),CW7:CW229,0)+6,1))</f>
        <v>AU05.SRC</v>
      </c>
      <c r="CX234" s="8" t="str" cm="1">
        <f t="array" aca="1" ref="CX234" ca="1">INDIRECT(ADDRESS(MATCH(SMALL(_xlfn._xlws.FILTER(CX7:CX229,DA7:DA229&gt;cr),5),CX7:CX229,0)+6,1))</f>
        <v>CI14.Amer.EMX2</v>
      </c>
      <c r="CY234" s="8" t="str" cm="1">
        <f t="array" aca="1" ref="CY234" ca="1">INDIRECT(ADDRESS(MATCH(SMALL(_xlfn._xlws.FILTER(CY7:CY229,DA7:DA229&gt;cr),5),CY7:CY229,0)+6,1))</f>
        <v>CI14.SMD.EMX1</v>
      </c>
      <c r="CZ234" s="8" t="str" cm="1">
        <f t="array" aca="1" ref="CZ234" ca="1">INDIRECT(ADDRESS(MATCH(LARGE(_xlfn._xlws.FILTER(CZ7:CZ229,DA7:DA229&gt;cr),5),CZ7:CZ229,0)+6,1))</f>
        <v>CI14.SMD.EMX1</v>
      </c>
      <c r="DA234" s="8" t="str" cm="1">
        <f t="array" aca="1" ref="DA234" ca="1">INDIRECT(ADDRESS(MATCH(LARGE(_xlfn._xlws.FILTER(DA7:DA229,DA7:DA229&gt;cr),5),DA7:DA229,0)+6,1))</f>
        <v>AI01.Jaccard</v>
      </c>
      <c r="DB234" s="8" t="str" cm="1">
        <f t="array" aca="1" ref="DB234" ca="1">INDIRECT(ADDRESS(MATCH(SMALL(_xlfn._xlws.FILTER(DB7:DB229,DA7:DA229&gt;cr),5),DB7:DB229,0)+6,1))</f>
        <v>AU02.Cosine</v>
      </c>
      <c r="DC234" s="12" t="str" cm="1">
        <f t="array" aca="1" ref="DC234" ca="1">INDIRECT(ADDRESS(MATCH(SMALL(_xlfn._xlws.FILTER(DC7:DC229,DF7:DF229&gt;cr),5),DC7:DC229,0)+6,1))</f>
        <v>CI14.Amer.EMX2</v>
      </c>
      <c r="DD234" s="12" t="str" cm="1">
        <f t="array" aca="1" ref="DD234" ca="1">INDIRECT(ADDRESS(MATCH(SMALL(_xlfn._xlws.FILTER(DD7:DD229,DF7:DF229&gt;cr),5),DD7:DD229,0)+6,1))</f>
        <v>CI14.Amer.QTI</v>
      </c>
      <c r="DE234" s="12" t="str" cm="1">
        <f t="array" aca="1" ref="DE234" ca="1">INDIRECT(ADDRESS(MATCH(LARGE(_xlfn._xlws.FILTER(DE7:DE229,DF7:DF229&gt;cr),5),DE7:DE229,0)+6,1))</f>
        <v>CI14.Amer.EMX2</v>
      </c>
      <c r="DF234" s="12" t="str" cm="1">
        <f t="array" aca="1" ref="DF234" ca="1">INDIRECT(ADDRESS(MATCH(LARGE(_xlfn._xlws.FILTER(DF7:DF229,DF7:DF229&gt;cr),5),DF7:DF229,0)+6,1))</f>
        <v>AI01.Jaccard</v>
      </c>
      <c r="DG234" s="12" t="str" cm="1">
        <f t="array" aca="1" ref="DG234" ca="1">INDIRECT(ADDRESS(MATCH(SMALL(_xlfn._xlws.FILTER(DG7:DG229,DF7:DF229&gt;cr),5),DG7:DG229,0)+6,1))</f>
        <v>AU04.MSD</v>
      </c>
      <c r="DH234" s="8" t="str" cm="1">
        <f t="array" aca="1" ref="DH234" ca="1">INDIRECT(ADDRESS(MATCH(SMALL(_xlfn._xlws.FILTER(DH7:DH229,DK7:DK229&gt;cr),5),DH7:DH229,0)+6,1))</f>
        <v>BI07.NHMS</v>
      </c>
      <c r="DI234" s="8" t="str" cm="1">
        <f t="array" aca="1" ref="DI234" ca="1">INDIRECT(ADDRESS(MATCH(SMALL(_xlfn._xlws.FILTER(DI7:DI229,DK7:DK229&gt;cr),5),DI7:DI229,0)+6,1))</f>
        <v>AI28.RPB</v>
      </c>
      <c r="DJ234" s="8" t="str" cm="1">
        <f t="array" aca="1" ref="DJ234" ca="1">INDIRECT(ADDRESS(MATCH(LARGE(_xlfn._xlws.FILTER(DJ7:DJ229,DK7:DK229&gt;cr),5),DJ7:DJ229,0)+6,1))</f>
        <v>CI14.Amer.EMX6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AU04.MSD</v>
      </c>
      <c r="DM234" s="12" t="str" cm="1">
        <f t="array" aca="1" ref="DM234" ca="1">INDIRECT(ADDRESS(MATCH(SMALL(_xlfn._xlws.FILTER(DM7:DM229,DP7:DP229&gt;cr),5),DM7:DM229,0)+6,1))</f>
        <v>BI07.NHMS</v>
      </c>
      <c r="DN234" s="12" t="str" cm="1">
        <f t="array" aca="1" ref="DN234" ca="1">INDIRECT(ADDRESS(MATCH(SMALL(_xlfn._xlws.FILTER(DN7:DN229,DP7:DP229&gt;cr),5),DN7:DN229,0)+6,1))</f>
        <v>BI22.ESim2</v>
      </c>
      <c r="DO234" s="12" t="str" cm="1">
        <f t="array" aca="1" ref="DO234" ca="1">INDIRECT(ADDRESS(MATCH(LARGE(_xlfn._xlws.FILTER(DO7:DO229,DP7:DP229&gt;cr),5),DO7:DO229,0)+6,1))</f>
        <v>BI10.TMJ</v>
      </c>
      <c r="DP234" s="12" t="str" cm="1">
        <f t="array" aca="1" ref="DP234" ca="1">INDIRECT(ADDRESS(MATCH(LARGE(_xlfn._xlws.FILTER(DP7:DP229,DP7:DP229&gt;cr),5),DP7:DP229,0)+6,1))</f>
        <v>AI01.Jaccard</v>
      </c>
      <c r="DQ234" s="12" t="str" cm="1">
        <f t="array" aca="1" ref="DQ234" ca="1">INDIRECT(ADDRESS(MATCH(SMALL(_xlfn._xlws.FILTER(DQ7:DQ229,DP7:DP229&gt;cr),5),DQ7:DQ229,0)+6,1))</f>
        <v>AU01.Jaccard</v>
      </c>
      <c r="DR234" s="8" t="e" cm="1" vm="1">
        <f t="array" aca="1" ref="DR234" ca="1">INDIRECT(ADDRESS(MATCH(SMALL(_xlfn._xlws.FILTER(DR7:DR229,DU7:DU229&gt;cr),5),DR7:DR229,0)+6,1))</f>
        <v>#VALUE!</v>
      </c>
      <c r="DS234" s="8" t="e" cm="1" vm="1">
        <f t="array" aca="1" ref="DS234" ca="1">INDIRECT(ADDRESS(MATCH(SMALL(_xlfn._xlws.FILTER(DS7:DS229,DU7:DU229&gt;cr),5),DS7:DS229,0)+6,1))</f>
        <v>#VALUE!</v>
      </c>
      <c r="DT234" s="8" t="e" cm="1" vm="1">
        <f t="array" aca="1" ref="DT234" ca="1">INDIRECT(ADDRESS(MATCH(LARGE(_xlfn._xlws.FILTER(DT7:DT229,DU7:DU229&gt;cr),5),DT7:DT229,0)+6,1))</f>
        <v>#VALUE!</v>
      </c>
      <c r="DU234" s="8" t="e" cm="1" vm="1">
        <f t="array" aca="1" ref="DU234" ca="1">INDIRECT(ADDRESS(MATCH(LARGE(_xlfn._xlws.FILTER(DU7:DU229,DU7:DU229&gt;cr),5),DU7:DU229,0)+6,1))</f>
        <v>#VALUE!</v>
      </c>
      <c r="DV234" s="8" t="e" cm="1" vm="1">
        <f t="array" aca="1" ref="DV234" ca="1">INDIRECT(ADDRESS(MATCH(SMALL(_xlfn._xlws.FILTER(DV7:DV229,DU7:DU229&gt;cr),5),DV7:DV229,0)+6,1))</f>
        <v>#VALUE!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BI14.Amer</v>
      </c>
      <c r="EH234" s="12" t="str" cm="1">
        <f t="array" aca="1" ref="EH234" ca="1">INDIRECT(ADDRESS(MATCH(SMALL(_xlfn._xlws.FILTER(EH7:EH229,EJ7:EJ229&gt;cr),5),EH7:EH229,0)+6,1))</f>
        <v>BI14.Amer</v>
      </c>
      <c r="EI234" s="12" t="str" cm="1">
        <f t="array" aca="1" ref="EI234" ca="1">INDIRECT(ADDRESS(MATCH(LARGE(_xlfn._xlws.FILTER(EI7:EI229,EJ7:EJ229&gt;cr),5),EI7:EI229,0)+6,1))</f>
        <v>BI16.TAJ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BU16.TAJ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BI22.ZSim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AI28.RPB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CI14.SMD.PSS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BI01.JacDual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BU01.Dice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k=20, r=0.1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k=20, r=0.1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k=20, r=0.1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k=5, r=0.1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k=20, r=0.9</v>
      </c>
    </row>
  </sheetData>
  <mergeCells count="38"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AA4:AY4"/>
    <mergeCell ref="AA5:AE5"/>
    <mergeCell ref="AF5:AJ5"/>
    <mergeCell ref="AK5:AO5"/>
    <mergeCell ref="AP5:AT5"/>
    <mergeCell ref="AU5:AY5"/>
    <mergeCell ref="AZ4:BX4"/>
    <mergeCell ref="AZ5:BD5"/>
    <mergeCell ref="BE5:BI5"/>
    <mergeCell ref="BJ5:BN5"/>
    <mergeCell ref="BO5:BS5"/>
    <mergeCell ref="BT5:BX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abSelected="1" topLeftCell="A4" zoomScaleNormal="100" workbookViewId="0">
      <pane xSplit="1" topLeftCell="BB1" activePane="topRight" state="frozen"/>
      <selection pane="topRight" activeCell="BF15" sqref="BF15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27" t="s">
        <v>229</v>
      </c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57" t="s">
        <v>232</v>
      </c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75" t="s">
        <v>197</v>
      </c>
      <c r="DS4" s="76"/>
      <c r="DT4" s="76"/>
      <c r="DU4" s="76"/>
      <c r="DV4" s="76"/>
      <c r="DW4" s="76"/>
      <c r="DX4" s="76"/>
      <c r="DY4" s="76"/>
      <c r="DZ4" s="76"/>
      <c r="EA4" s="76"/>
      <c r="EB4" s="76"/>
      <c r="EC4" s="76"/>
      <c r="ED4" s="76"/>
      <c r="EE4" s="76"/>
      <c r="EF4" s="76"/>
      <c r="EG4" s="76"/>
      <c r="EH4" s="76"/>
      <c r="EI4" s="76"/>
      <c r="EJ4" s="76"/>
      <c r="EK4" s="76"/>
      <c r="EL4" s="76"/>
      <c r="EM4" s="76"/>
      <c r="EN4" s="76"/>
      <c r="EO4" s="76"/>
      <c r="EP4" s="76"/>
      <c r="EQ4" s="76"/>
      <c r="ER4" s="76"/>
      <c r="ES4" s="76"/>
      <c r="ET4" s="76"/>
      <c r="EU4" s="76"/>
      <c r="EV4" s="76"/>
      <c r="EW4" s="76"/>
      <c r="EX4" s="76"/>
      <c r="EY4" s="76"/>
      <c r="EZ4" s="76"/>
      <c r="FA4" s="76"/>
      <c r="FB4" s="76"/>
      <c r="FC4" s="76"/>
      <c r="FD4" s="76"/>
      <c r="FE4" s="76"/>
      <c r="FF4" s="73" t="s">
        <v>198</v>
      </c>
      <c r="FG4" s="74"/>
      <c r="FH4" s="74"/>
      <c r="FI4" s="74"/>
      <c r="FJ4" s="74"/>
      <c r="FK4" s="74"/>
      <c r="FL4" s="74"/>
      <c r="FM4" s="74"/>
      <c r="FN4" s="74"/>
      <c r="FO4" s="74"/>
      <c r="FP4" s="74"/>
      <c r="FQ4" s="74"/>
      <c r="FR4" s="74"/>
      <c r="FS4" s="74"/>
      <c r="FT4" s="74"/>
      <c r="FU4" s="74"/>
      <c r="FV4" s="74"/>
      <c r="FW4" s="74"/>
      <c r="FX4" s="74"/>
      <c r="FY4" s="74"/>
      <c r="FZ4" s="74"/>
      <c r="GA4" s="74"/>
      <c r="GB4" s="74"/>
      <c r="GC4" s="74"/>
      <c r="GD4" s="74"/>
      <c r="GE4" s="74"/>
      <c r="GF4" s="74"/>
      <c r="GG4" s="74"/>
      <c r="GH4" s="74"/>
      <c r="GI4" s="74"/>
      <c r="GJ4" s="74"/>
      <c r="GK4" s="74"/>
      <c r="GL4" s="74"/>
      <c r="GM4" s="74"/>
      <c r="GN4" s="74"/>
      <c r="GO4" s="74"/>
      <c r="GP4" s="74"/>
      <c r="GQ4" s="74"/>
      <c r="GR4" s="74"/>
      <c r="GS4" s="74"/>
      <c r="GT4" s="64" t="s">
        <v>199</v>
      </c>
      <c r="GU4" s="65"/>
      <c r="GV4" s="65"/>
      <c r="GW4" s="65"/>
      <c r="GX4" s="65"/>
      <c r="GY4" s="65"/>
      <c r="GZ4" s="65"/>
      <c r="HA4" s="65"/>
      <c r="HB4" s="65"/>
      <c r="HC4" s="65"/>
      <c r="HD4" s="65"/>
      <c r="HE4" s="65"/>
      <c r="HF4" s="65"/>
      <c r="HG4" s="65"/>
      <c r="HH4" s="65"/>
      <c r="HI4" s="65"/>
      <c r="HJ4" s="65"/>
      <c r="HK4" s="65"/>
      <c r="HL4" s="65"/>
      <c r="HM4" s="65"/>
      <c r="HN4" s="65"/>
      <c r="HO4" s="65"/>
      <c r="HP4" s="65"/>
      <c r="HQ4" s="65"/>
      <c r="HR4" s="65"/>
      <c r="HS4" s="65"/>
      <c r="HT4" s="65"/>
      <c r="HU4" s="65"/>
      <c r="HV4" s="65"/>
      <c r="HW4" s="65"/>
      <c r="HX4" s="65"/>
      <c r="HY4" s="65"/>
      <c r="HZ4" s="65"/>
      <c r="IA4" s="65"/>
      <c r="IB4" s="65"/>
      <c r="IC4" s="65"/>
      <c r="ID4" s="65"/>
      <c r="IE4" s="65"/>
      <c r="IF4" s="65"/>
      <c r="IG4" s="65"/>
      <c r="IH4" s="32" t="s">
        <v>214</v>
      </c>
      <c r="II4" s="59"/>
      <c r="IJ4" s="59"/>
      <c r="IK4" s="59"/>
      <c r="IL4" s="59"/>
      <c r="IM4" s="59"/>
      <c r="IN4" s="59"/>
      <c r="IO4" s="60"/>
      <c r="IP4" s="67" t="s">
        <v>215</v>
      </c>
      <c r="IQ4" s="68"/>
      <c r="IR4" s="68"/>
      <c r="IS4" s="68"/>
      <c r="IT4" s="68"/>
      <c r="IU4" s="68"/>
      <c r="IV4" s="68"/>
      <c r="IW4" s="69"/>
    </row>
    <row r="5" spans="1:257" ht="13.5" x14ac:dyDescent="0.25">
      <c r="B5" s="31" t="s">
        <v>200</v>
      </c>
      <c r="C5" s="46"/>
      <c r="D5" s="46"/>
      <c r="E5" s="46"/>
      <c r="F5" s="46"/>
      <c r="G5" s="46"/>
      <c r="H5" s="46"/>
      <c r="I5" s="46"/>
      <c r="J5" s="47" t="s">
        <v>201</v>
      </c>
      <c r="K5" s="47"/>
      <c r="L5" s="47"/>
      <c r="M5" s="47"/>
      <c r="N5" s="47"/>
      <c r="O5" s="47"/>
      <c r="P5" s="47"/>
      <c r="Q5" s="47"/>
      <c r="R5" s="31" t="s">
        <v>202</v>
      </c>
      <c r="S5" s="31"/>
      <c r="T5" s="31"/>
      <c r="U5" s="31"/>
      <c r="V5" s="31"/>
      <c r="W5" s="31"/>
      <c r="X5" s="31"/>
      <c r="Y5" s="31"/>
      <c r="Z5" s="47" t="s">
        <v>203</v>
      </c>
      <c r="AA5" s="47"/>
      <c r="AB5" s="47"/>
      <c r="AC5" s="47"/>
      <c r="AD5" s="47"/>
      <c r="AE5" s="47"/>
      <c r="AF5" s="47"/>
      <c r="AG5" s="47"/>
      <c r="AH5" s="31" t="s">
        <v>205</v>
      </c>
      <c r="AI5" s="31"/>
      <c r="AJ5" s="31"/>
      <c r="AK5" s="31"/>
      <c r="AL5" s="31"/>
      <c r="AM5" s="31"/>
      <c r="AN5" s="31"/>
      <c r="AO5" s="31"/>
      <c r="AP5" s="29" t="s">
        <v>200</v>
      </c>
      <c r="AQ5" s="30"/>
      <c r="AR5" s="30"/>
      <c r="AS5" s="30"/>
      <c r="AT5" s="30"/>
      <c r="AU5" s="30"/>
      <c r="AV5" s="30"/>
      <c r="AW5" s="30"/>
      <c r="AX5" s="31" t="s">
        <v>201</v>
      </c>
      <c r="AY5" s="31"/>
      <c r="AZ5" s="31"/>
      <c r="BA5" s="31"/>
      <c r="BB5" s="31"/>
      <c r="BC5" s="31"/>
      <c r="BD5" s="31"/>
      <c r="BE5" s="31"/>
      <c r="BF5" s="29" t="s">
        <v>202</v>
      </c>
      <c r="BG5" s="29"/>
      <c r="BH5" s="29"/>
      <c r="BI5" s="29"/>
      <c r="BJ5" s="29"/>
      <c r="BK5" s="29"/>
      <c r="BL5" s="29"/>
      <c r="BM5" s="29"/>
      <c r="BN5" s="31" t="s">
        <v>203</v>
      </c>
      <c r="BO5" s="31"/>
      <c r="BP5" s="31"/>
      <c r="BQ5" s="31"/>
      <c r="BR5" s="31"/>
      <c r="BS5" s="31"/>
      <c r="BT5" s="31"/>
      <c r="BU5" s="31"/>
      <c r="BV5" s="29" t="s">
        <v>205</v>
      </c>
      <c r="BW5" s="29"/>
      <c r="BX5" s="29"/>
      <c r="BY5" s="29"/>
      <c r="BZ5" s="29"/>
      <c r="CA5" s="29"/>
      <c r="CB5" s="29"/>
      <c r="CC5" s="29"/>
      <c r="CD5" s="31" t="s">
        <v>200</v>
      </c>
      <c r="CE5" s="46"/>
      <c r="CF5" s="46"/>
      <c r="CG5" s="46"/>
      <c r="CH5" s="46"/>
      <c r="CI5" s="46"/>
      <c r="CJ5" s="46"/>
      <c r="CK5" s="46"/>
      <c r="CL5" s="47" t="s">
        <v>201</v>
      </c>
      <c r="CM5" s="47"/>
      <c r="CN5" s="47"/>
      <c r="CO5" s="47"/>
      <c r="CP5" s="47"/>
      <c r="CQ5" s="47"/>
      <c r="CR5" s="47"/>
      <c r="CS5" s="47"/>
      <c r="CT5" s="31" t="s">
        <v>202</v>
      </c>
      <c r="CU5" s="31"/>
      <c r="CV5" s="31"/>
      <c r="CW5" s="31"/>
      <c r="CX5" s="31"/>
      <c r="CY5" s="31"/>
      <c r="CZ5" s="31"/>
      <c r="DA5" s="31"/>
      <c r="DB5" s="47" t="s">
        <v>203</v>
      </c>
      <c r="DC5" s="47"/>
      <c r="DD5" s="47"/>
      <c r="DE5" s="47"/>
      <c r="DF5" s="47"/>
      <c r="DG5" s="47"/>
      <c r="DH5" s="47"/>
      <c r="DI5" s="47"/>
      <c r="DJ5" s="31" t="s">
        <v>205</v>
      </c>
      <c r="DK5" s="31"/>
      <c r="DL5" s="31"/>
      <c r="DM5" s="31"/>
      <c r="DN5" s="31"/>
      <c r="DO5" s="31"/>
      <c r="DP5" s="31"/>
      <c r="DQ5" s="31"/>
      <c r="DR5" s="47" t="s">
        <v>200</v>
      </c>
      <c r="DS5" s="66"/>
      <c r="DT5" s="66"/>
      <c r="DU5" s="66"/>
      <c r="DV5" s="66"/>
      <c r="DW5" s="66"/>
      <c r="DX5" s="66"/>
      <c r="DY5" s="66"/>
      <c r="DZ5" s="31" t="s">
        <v>201</v>
      </c>
      <c r="EA5" s="31"/>
      <c r="EB5" s="31"/>
      <c r="EC5" s="31"/>
      <c r="ED5" s="31"/>
      <c r="EE5" s="31"/>
      <c r="EF5" s="31"/>
      <c r="EG5" s="31"/>
      <c r="EH5" s="47" t="s">
        <v>202</v>
      </c>
      <c r="EI5" s="47"/>
      <c r="EJ5" s="47"/>
      <c r="EK5" s="47"/>
      <c r="EL5" s="47"/>
      <c r="EM5" s="47"/>
      <c r="EN5" s="47"/>
      <c r="EO5" s="47"/>
      <c r="EP5" s="31" t="s">
        <v>203</v>
      </c>
      <c r="EQ5" s="31"/>
      <c r="ER5" s="31"/>
      <c r="ES5" s="31"/>
      <c r="ET5" s="31"/>
      <c r="EU5" s="31"/>
      <c r="EV5" s="31"/>
      <c r="EW5" s="31"/>
      <c r="EX5" s="47" t="s">
        <v>3</v>
      </c>
      <c r="EY5" s="47"/>
      <c r="EZ5" s="47"/>
      <c r="FA5" s="47"/>
      <c r="FB5" s="47"/>
      <c r="FC5" s="47"/>
      <c r="FD5" s="47"/>
      <c r="FE5" s="47"/>
      <c r="FF5" s="31" t="s">
        <v>200</v>
      </c>
      <c r="FG5" s="46"/>
      <c r="FH5" s="46"/>
      <c r="FI5" s="46"/>
      <c r="FJ5" s="46"/>
      <c r="FK5" s="46"/>
      <c r="FL5" s="46"/>
      <c r="FM5" s="46"/>
      <c r="FN5" s="47" t="s">
        <v>201</v>
      </c>
      <c r="FO5" s="47"/>
      <c r="FP5" s="47"/>
      <c r="FQ5" s="47"/>
      <c r="FR5" s="47"/>
      <c r="FS5" s="47"/>
      <c r="FT5" s="47"/>
      <c r="FU5" s="47"/>
      <c r="FV5" s="31" t="s">
        <v>202</v>
      </c>
      <c r="FW5" s="31"/>
      <c r="FX5" s="31"/>
      <c r="FY5" s="31"/>
      <c r="FZ5" s="31"/>
      <c r="GA5" s="31"/>
      <c r="GB5" s="31"/>
      <c r="GC5" s="31"/>
      <c r="GD5" s="47" t="s">
        <v>203</v>
      </c>
      <c r="GE5" s="47"/>
      <c r="GF5" s="47"/>
      <c r="GG5" s="47"/>
      <c r="GH5" s="47"/>
      <c r="GI5" s="47"/>
      <c r="GJ5" s="47"/>
      <c r="GK5" s="47"/>
      <c r="GL5" s="31" t="s">
        <v>3</v>
      </c>
      <c r="GM5" s="31"/>
      <c r="GN5" s="31"/>
      <c r="GO5" s="31"/>
      <c r="GP5" s="31"/>
      <c r="GQ5" s="31"/>
      <c r="GR5" s="31"/>
      <c r="GS5" s="31"/>
      <c r="GT5" s="47" t="s">
        <v>200</v>
      </c>
      <c r="GU5" s="66"/>
      <c r="GV5" s="66"/>
      <c r="GW5" s="66"/>
      <c r="GX5" s="66"/>
      <c r="GY5" s="66"/>
      <c r="GZ5" s="66"/>
      <c r="HA5" s="66"/>
      <c r="HB5" s="31" t="s">
        <v>201</v>
      </c>
      <c r="HC5" s="31"/>
      <c r="HD5" s="31"/>
      <c r="HE5" s="31"/>
      <c r="HF5" s="31"/>
      <c r="HG5" s="31"/>
      <c r="HH5" s="31"/>
      <c r="HI5" s="31"/>
      <c r="HJ5" s="47" t="s">
        <v>202</v>
      </c>
      <c r="HK5" s="47"/>
      <c r="HL5" s="47"/>
      <c r="HM5" s="47"/>
      <c r="HN5" s="47"/>
      <c r="HO5" s="47"/>
      <c r="HP5" s="47"/>
      <c r="HQ5" s="47"/>
      <c r="HR5" s="31" t="s">
        <v>203</v>
      </c>
      <c r="HS5" s="31"/>
      <c r="HT5" s="31"/>
      <c r="HU5" s="31"/>
      <c r="HV5" s="31"/>
      <c r="HW5" s="31"/>
      <c r="HX5" s="31"/>
      <c r="HY5" s="31"/>
      <c r="HZ5" s="47" t="s">
        <v>3</v>
      </c>
      <c r="IA5" s="47"/>
      <c r="IB5" s="47"/>
      <c r="IC5" s="47"/>
      <c r="ID5" s="47"/>
      <c r="IE5" s="47"/>
      <c r="IF5" s="47"/>
      <c r="IG5" s="47"/>
      <c r="IH5" s="61"/>
      <c r="II5" s="62"/>
      <c r="IJ5" s="62"/>
      <c r="IK5" s="62"/>
      <c r="IL5" s="62"/>
      <c r="IM5" s="62"/>
      <c r="IN5" s="62"/>
      <c r="IO5" s="63"/>
      <c r="IP5" s="70"/>
      <c r="IQ5" s="71"/>
      <c r="IR5" s="71"/>
      <c r="IS5" s="71"/>
      <c r="IT5" s="71"/>
      <c r="IU5" s="71"/>
      <c r="IV5" s="71"/>
      <c r="IW5" s="72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0.64019999999999999</v>
      </c>
      <c r="BG7" s="14">
        <v>0.71089999999999998</v>
      </c>
      <c r="BH7" s="14">
        <v>0.27800000000000002</v>
      </c>
      <c r="BI7" s="14">
        <v>8.8999999999999999E-3</v>
      </c>
      <c r="BJ7" s="14">
        <v>0.86509999999999998</v>
      </c>
      <c r="BK7" s="14">
        <v>0.65700000000000003</v>
      </c>
      <c r="BL7" s="14">
        <v>1</v>
      </c>
      <c r="BM7" s="14">
        <v>6.8141999999999996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0.63990000000000002</v>
      </c>
      <c r="CU7" s="4">
        <v>0.71020000000000005</v>
      </c>
      <c r="CV7" s="4">
        <v>0.28170000000000001</v>
      </c>
      <c r="CW7" s="4">
        <v>8.8999999999999999E-3</v>
      </c>
      <c r="CX7" s="4">
        <v>0.86319999999999997</v>
      </c>
      <c r="CY7" s="4">
        <v>0.65610000000000002</v>
      </c>
      <c r="CZ7" s="4">
        <v>1</v>
      </c>
      <c r="DA7" s="4">
        <v>4.3475999999999999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>
        <v>0.61409999999999998</v>
      </c>
      <c r="DS7" s="5">
        <v>0.6552</v>
      </c>
      <c r="DT7" s="5">
        <v>0.31440000000000001</v>
      </c>
      <c r="DU7" s="5">
        <v>1.6000000000000001E-3</v>
      </c>
      <c r="DV7" s="5">
        <v>0.8881</v>
      </c>
      <c r="DW7" s="5">
        <v>0.66269999999999996</v>
      </c>
      <c r="DX7" s="5">
        <v>1</v>
      </c>
      <c r="DY7" s="5">
        <v>7.9412000000000003</v>
      </c>
      <c r="DZ7" s="4">
        <v>0.62680000000000002</v>
      </c>
      <c r="EA7" s="4">
        <v>0.68269999999999997</v>
      </c>
      <c r="EB7" s="4">
        <v>0.29849999999999999</v>
      </c>
      <c r="EC7" s="4">
        <v>4.7999999999999996E-3</v>
      </c>
      <c r="ED7" s="4">
        <v>0.87980000000000003</v>
      </c>
      <c r="EE7" s="4">
        <v>0.65820000000000001</v>
      </c>
      <c r="EF7" s="4">
        <v>1</v>
      </c>
      <c r="EG7" s="4">
        <v>8.5273000000000003</v>
      </c>
      <c r="EH7" s="5">
        <v>0.64049999999999996</v>
      </c>
      <c r="EI7" s="5">
        <v>0.71209999999999996</v>
      </c>
      <c r="EJ7" s="5">
        <v>0.27700000000000002</v>
      </c>
      <c r="EK7" s="5">
        <v>8.8999999999999999E-3</v>
      </c>
      <c r="EL7" s="5">
        <v>0.86470000000000002</v>
      </c>
      <c r="EM7" s="5">
        <v>0.65710000000000002</v>
      </c>
      <c r="EN7" s="5">
        <v>1</v>
      </c>
      <c r="EO7" s="5">
        <v>5.3327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0.6401</v>
      </c>
      <c r="FW7" s="4">
        <v>0.71109999999999995</v>
      </c>
      <c r="FX7" s="4">
        <v>0.27679999999999999</v>
      </c>
      <c r="FY7" s="4">
        <v>8.8999999999999999E-3</v>
      </c>
      <c r="FZ7" s="4">
        <v>0.86370000000000002</v>
      </c>
      <c r="GA7" s="4">
        <v>0.65620000000000001</v>
      </c>
      <c r="GB7" s="4">
        <v>1</v>
      </c>
      <c r="GC7" s="4">
        <v>5.5121000000000002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0.64491818181818195</v>
      </c>
      <c r="II7" s="4">
        <f t="shared" ref="II7:II39" si="1">AVERAGEIFS(B7:IG7,metrics.rec,"MSE")</f>
        <v>0.72492727272727275</v>
      </c>
      <c r="IJ7" s="4">
        <f t="shared" ref="IJ7:IJ39" si="2">AVERAGEIFS(B7:IG7,metrics.rec,"R")</f>
        <v>0.27086363636363636</v>
      </c>
      <c r="IK7" s="4">
        <f t="shared" ref="IK7:IK39" si="3">AVERAGEIFS(B7:IG7,metrics.rec,"Precision")</f>
        <v>9.1636363636363669E-3</v>
      </c>
      <c r="IL7" s="4">
        <f t="shared" ref="IL7:IL39" si="4">AVERAGEIFS(B7:IG7,metrics.rec,"Recall")</f>
        <v>0.85397272727272733</v>
      </c>
      <c r="IM7" s="4">
        <f t="shared" ref="IM7:IM39" si="5">AVERAGEIFS(B7:IG7,metrics.rec,"Coverage")</f>
        <v>0.65788333333333338</v>
      </c>
      <c r="IN7" s="4">
        <f t="shared" ref="IN7:IN39" si="6">AVERAGEIFS(B7:IG7,metrics.rec,"Recatio")</f>
        <v>0.99853636363636367</v>
      </c>
      <c r="IO7" s="4">
        <f t="shared" ref="IO7:IO39" si="7">AVERAGEIFS(B7:IG7,metrics.rec,"Time")</f>
        <v>7.0997363636363646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k=20, r=0.1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k=20, r=0.1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k=20, r=0.1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r=0.9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k=5, r=0.1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k=20, r=0.1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k=5, r=0.1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k=5, r=0.9</v>
      </c>
    </row>
    <row r="8" spans="1:25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0.65280000000000005</v>
      </c>
      <c r="BG8" s="14">
        <v>0.7359</v>
      </c>
      <c r="BH8" s="14">
        <v>0.2606</v>
      </c>
      <c r="BI8" s="14">
        <v>9.1999999999999998E-3</v>
      </c>
      <c r="BJ8" s="14">
        <v>0.85899999999999999</v>
      </c>
      <c r="BK8" s="14">
        <v>0.62749999999999995</v>
      </c>
      <c r="BL8" s="14">
        <v>1</v>
      </c>
      <c r="BM8" s="14">
        <v>6.1920000000000002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0.65280000000000005</v>
      </c>
      <c r="CU8" s="4">
        <v>0.73570000000000002</v>
      </c>
      <c r="CV8" s="4">
        <v>0.26390000000000002</v>
      </c>
      <c r="CW8" s="4">
        <v>9.2999999999999992E-3</v>
      </c>
      <c r="CX8" s="4">
        <v>0.85799999999999998</v>
      </c>
      <c r="CY8" s="4">
        <v>0.62619999999999998</v>
      </c>
      <c r="CZ8" s="4">
        <v>1</v>
      </c>
      <c r="DA8" s="4">
        <v>4.6715999999999998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>
        <v>0.63900000000000001</v>
      </c>
      <c r="DS8" s="5">
        <v>0.70609999999999995</v>
      </c>
      <c r="DT8" s="5">
        <v>0.28949999999999998</v>
      </c>
      <c r="DU8" s="5">
        <v>1.6000000000000001E-3</v>
      </c>
      <c r="DV8" s="5">
        <v>0.88039999999999996</v>
      </c>
      <c r="DW8" s="5">
        <v>0.65149999999999997</v>
      </c>
      <c r="DX8" s="5">
        <v>1</v>
      </c>
      <c r="DY8" s="5">
        <v>10.983599999999999</v>
      </c>
      <c r="DZ8" s="4">
        <v>0.64600000000000002</v>
      </c>
      <c r="EA8" s="4">
        <v>0.72250000000000003</v>
      </c>
      <c r="EB8" s="4">
        <v>0.27539999999999998</v>
      </c>
      <c r="EC8" s="4">
        <v>4.8999999999999998E-3</v>
      </c>
      <c r="ED8" s="4">
        <v>0.87290000000000001</v>
      </c>
      <c r="EE8" s="4">
        <v>0.64139999999999997</v>
      </c>
      <c r="EF8" s="4">
        <v>1</v>
      </c>
      <c r="EG8" s="4">
        <v>8.2447999999999997</v>
      </c>
      <c r="EH8" s="5">
        <v>0.65339999999999998</v>
      </c>
      <c r="EI8" s="5">
        <v>0.73750000000000004</v>
      </c>
      <c r="EJ8" s="5">
        <v>0.26050000000000001</v>
      </c>
      <c r="EK8" s="5">
        <v>9.1999999999999998E-3</v>
      </c>
      <c r="EL8" s="5">
        <v>0.85940000000000005</v>
      </c>
      <c r="EM8" s="5">
        <v>0.62729999999999997</v>
      </c>
      <c r="EN8" s="5">
        <v>1</v>
      </c>
      <c r="EO8" s="5">
        <v>5.1394000000000002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0.65210000000000001</v>
      </c>
      <c r="FW8" s="4">
        <v>0.73550000000000004</v>
      </c>
      <c r="FX8" s="4">
        <v>0.26040000000000002</v>
      </c>
      <c r="FY8" s="4">
        <v>9.1999999999999998E-3</v>
      </c>
      <c r="FZ8" s="4">
        <v>0.85840000000000005</v>
      </c>
      <c r="GA8" s="4">
        <v>0.62709999999999999</v>
      </c>
      <c r="GB8" s="4">
        <v>1</v>
      </c>
      <c r="GC8" s="4">
        <v>5.4215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0.65699999999999992</v>
      </c>
      <c r="II8" s="4">
        <f t="shared" si="1"/>
        <v>0.74781818181818194</v>
      </c>
      <c r="IJ8" s="4">
        <f t="shared" si="2"/>
        <v>0.25533636363636364</v>
      </c>
      <c r="IK8" s="4">
        <f t="shared" si="3"/>
        <v>1.1918181818181817E-2</v>
      </c>
      <c r="IL8" s="4">
        <f t="shared" si="4"/>
        <v>0.83936363636363642</v>
      </c>
      <c r="IM8" s="4">
        <f t="shared" si="5"/>
        <v>0.63349999999999995</v>
      </c>
      <c r="IN8" s="4">
        <f t="shared" si="6"/>
        <v>0.99781818181818172</v>
      </c>
      <c r="IO8" s="4">
        <f t="shared" si="7"/>
        <v>7.2355454545454538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r=0.1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r=0.1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k=20, r=0.1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r=0.9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k=5, r=0.1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r=0.1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k=5, r=0.1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k=5, r=0.9</v>
      </c>
    </row>
    <row r="9" spans="1:25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0.67379999999999995</v>
      </c>
      <c r="BG9" s="14">
        <v>0.77669999999999995</v>
      </c>
      <c r="BH9" s="14">
        <v>0.2535</v>
      </c>
      <c r="BI9" s="14">
        <v>1.43E-2</v>
      </c>
      <c r="BJ9" s="14">
        <v>0.82740000000000002</v>
      </c>
      <c r="BK9" s="14">
        <v>0.39050000000000001</v>
      </c>
      <c r="BL9" s="14">
        <v>1</v>
      </c>
      <c r="BM9" s="14">
        <v>5.8849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0.67400000000000004</v>
      </c>
      <c r="CU9" s="4">
        <v>0.77669999999999995</v>
      </c>
      <c r="CV9" s="4">
        <v>0.25090000000000001</v>
      </c>
      <c r="CW9" s="4">
        <v>1.43E-2</v>
      </c>
      <c r="CX9" s="4">
        <v>0.82650000000000001</v>
      </c>
      <c r="CY9" s="4">
        <v>0.39079999999999998</v>
      </c>
      <c r="CZ9" s="4">
        <v>1</v>
      </c>
      <c r="DA9" s="4">
        <v>4.6730999999999998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>
        <v>0.63780000000000003</v>
      </c>
      <c r="DS9" s="5">
        <v>0.7</v>
      </c>
      <c r="DT9" s="5">
        <v>0.29709999999999998</v>
      </c>
      <c r="DU9" s="5">
        <v>2.5000000000000001E-3</v>
      </c>
      <c r="DV9" s="5">
        <v>0.86209999999999998</v>
      </c>
      <c r="DW9" s="5">
        <v>0.40749999999999997</v>
      </c>
      <c r="DX9" s="5">
        <v>1</v>
      </c>
      <c r="DY9" s="5">
        <v>12.508900000000001</v>
      </c>
      <c r="DZ9" s="4">
        <v>0.65200000000000002</v>
      </c>
      <c r="EA9" s="4">
        <v>0.73180000000000001</v>
      </c>
      <c r="EB9" s="4">
        <v>0.28139999999999998</v>
      </c>
      <c r="EC9" s="4">
        <v>7.6E-3</v>
      </c>
      <c r="ED9" s="4">
        <v>0.8498</v>
      </c>
      <c r="EE9" s="4">
        <v>0.4002</v>
      </c>
      <c r="EF9" s="4">
        <v>1</v>
      </c>
      <c r="EG9" s="4">
        <v>7.8098999999999998</v>
      </c>
      <c r="EH9" s="5">
        <v>0.67349999999999999</v>
      </c>
      <c r="EI9" s="5">
        <v>0.7762</v>
      </c>
      <c r="EJ9" s="5">
        <v>0.25469999999999998</v>
      </c>
      <c r="EK9" s="5">
        <v>1.43E-2</v>
      </c>
      <c r="EL9" s="5">
        <v>0.82769999999999999</v>
      </c>
      <c r="EM9" s="5">
        <v>0.3911</v>
      </c>
      <c r="EN9" s="5">
        <v>1</v>
      </c>
      <c r="EO9" s="5">
        <v>4.9028999999999998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0.67279999999999995</v>
      </c>
      <c r="FW9" s="4">
        <v>0.77529999999999999</v>
      </c>
      <c r="FX9" s="4">
        <v>0.25490000000000002</v>
      </c>
      <c r="FY9" s="4">
        <v>1.43E-2</v>
      </c>
      <c r="FZ9" s="4">
        <v>0.82589999999999997</v>
      </c>
      <c r="GA9" s="4">
        <v>0.38979999999999998</v>
      </c>
      <c r="GB9" s="4">
        <v>1</v>
      </c>
      <c r="GC9" s="4">
        <v>5.4344999999999999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0.67600909090909089</v>
      </c>
      <c r="II9" s="4">
        <f t="shared" si="1"/>
        <v>0.7858090909090909</v>
      </c>
      <c r="IJ9" s="4">
        <f t="shared" si="2"/>
        <v>0.24899090909090915</v>
      </c>
      <c r="IK9" s="4">
        <f t="shared" si="3"/>
        <v>1.783636363636364E-2</v>
      </c>
      <c r="IL9" s="4">
        <f t="shared" si="4"/>
        <v>0.80633636363636363</v>
      </c>
      <c r="IM9" s="4">
        <f t="shared" si="5"/>
        <v>0.3949833333333333</v>
      </c>
      <c r="IN9" s="4">
        <f t="shared" si="6"/>
        <v>0.99788181818181831</v>
      </c>
      <c r="IO9" s="4">
        <f t="shared" si="7"/>
        <v>7.4026454545454552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k=20, r=0.1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k=20, r=0.1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k=20, r=0.1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k=5, r=0.9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k=5, r=0.1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r=0.1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k=5, r=0.1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k=5, r=0.9</v>
      </c>
    </row>
    <row r="10" spans="1:25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0.64870000000000005</v>
      </c>
      <c r="BG10" s="14">
        <v>0.72689999999999999</v>
      </c>
      <c r="BH10" s="14">
        <v>0.26069999999999999</v>
      </c>
      <c r="BI10" s="14">
        <v>9.1999999999999998E-3</v>
      </c>
      <c r="BJ10" s="14">
        <v>0.86019999999999996</v>
      </c>
      <c r="BK10" s="14">
        <v>0.628</v>
      </c>
      <c r="BL10" s="14">
        <v>1</v>
      </c>
      <c r="BM10" s="14">
        <v>7.3851000000000004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0.64870000000000005</v>
      </c>
      <c r="CU10" s="4">
        <v>0.72629999999999995</v>
      </c>
      <c r="CV10" s="4">
        <v>0.26490000000000002</v>
      </c>
      <c r="CW10" s="4">
        <v>9.2999999999999992E-3</v>
      </c>
      <c r="CX10" s="4">
        <v>0.85870000000000002</v>
      </c>
      <c r="CY10" s="4">
        <v>0.62670000000000003</v>
      </c>
      <c r="CZ10" s="4">
        <v>1</v>
      </c>
      <c r="DA10" s="4">
        <v>4.7577999999999996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>
        <v>0.63139999999999996</v>
      </c>
      <c r="DS10" s="5">
        <v>0.68969999999999998</v>
      </c>
      <c r="DT10" s="5">
        <v>0.29089999999999999</v>
      </c>
      <c r="DU10" s="5">
        <v>1.6000000000000001E-3</v>
      </c>
      <c r="DV10" s="5">
        <v>0.88170000000000004</v>
      </c>
      <c r="DW10" s="5">
        <v>0.65200000000000002</v>
      </c>
      <c r="DX10" s="5">
        <v>1</v>
      </c>
      <c r="DY10" s="5">
        <v>12.106400000000001</v>
      </c>
      <c r="DZ10" s="4">
        <v>0.63970000000000005</v>
      </c>
      <c r="EA10" s="4">
        <v>0.70860000000000001</v>
      </c>
      <c r="EB10" s="4">
        <v>0.27579999999999999</v>
      </c>
      <c r="EC10" s="4">
        <v>4.8999999999999998E-3</v>
      </c>
      <c r="ED10" s="4">
        <v>0.87439999999999996</v>
      </c>
      <c r="EE10" s="4">
        <v>0.64180000000000004</v>
      </c>
      <c r="EF10" s="4">
        <v>1</v>
      </c>
      <c r="EG10" s="4">
        <v>7.9931999999999999</v>
      </c>
      <c r="EH10" s="5">
        <v>0.6492</v>
      </c>
      <c r="EI10" s="5">
        <v>0.72829999999999995</v>
      </c>
      <c r="EJ10" s="5">
        <v>0.26240000000000002</v>
      </c>
      <c r="EK10" s="5">
        <v>9.1999999999999998E-3</v>
      </c>
      <c r="EL10" s="5">
        <v>0.86019999999999996</v>
      </c>
      <c r="EM10" s="5">
        <v>0.62780000000000002</v>
      </c>
      <c r="EN10" s="5">
        <v>1</v>
      </c>
      <c r="EO10" s="5">
        <v>4.7401999999999997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0.65283000000000002</v>
      </c>
      <c r="II10" s="4">
        <f t="shared" si="1"/>
        <v>0.73866999999999994</v>
      </c>
      <c r="IJ10" s="4">
        <f t="shared" si="2"/>
        <v>0.25538</v>
      </c>
      <c r="IK10" s="4">
        <f t="shared" si="3"/>
        <v>1.2190000000000001E-2</v>
      </c>
      <c r="IL10" s="4">
        <f t="shared" si="4"/>
        <v>0.83841999999999994</v>
      </c>
      <c r="IM10" s="4">
        <f t="shared" si="5"/>
        <v>0.63526000000000005</v>
      </c>
      <c r="IN10" s="4">
        <f t="shared" si="6"/>
        <v>0.99767000000000006</v>
      </c>
      <c r="IO10" s="4">
        <f t="shared" si="7"/>
        <v>7.6228099999999994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k=20, r=0.1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k=20, r=0.1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k=20, r=0.1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r=0.9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k=5, r=0.1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r=0.1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k=5, r=0.1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k=5, r=0.9</v>
      </c>
    </row>
    <row r="11" spans="1:25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>
        <v>0.61880000000000002</v>
      </c>
      <c r="BG11" s="14">
        <v>0.65100000000000002</v>
      </c>
      <c r="BH11" s="14">
        <v>0.21360000000000001</v>
      </c>
      <c r="BI11" s="14">
        <v>7.4399999999999994E-2</v>
      </c>
      <c r="BJ11" s="14">
        <v>0.41049999999999998</v>
      </c>
      <c r="BK11" s="14">
        <v>3.6299999999999999E-2</v>
      </c>
      <c r="BL11" s="14">
        <v>0.98209999999999997</v>
      </c>
      <c r="BM11" s="14">
        <v>5.8688000000000002</v>
      </c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>
        <v>0.61070000000000002</v>
      </c>
      <c r="DS11" s="5">
        <v>0.64059999999999995</v>
      </c>
      <c r="DT11" s="5">
        <v>0.24440000000000001</v>
      </c>
      <c r="DU11" s="5">
        <v>7.7000000000000002E-3</v>
      </c>
      <c r="DV11" s="5">
        <v>0.72299999999999998</v>
      </c>
      <c r="DW11" s="5">
        <v>0.1103</v>
      </c>
      <c r="DX11" s="5">
        <v>0.998</v>
      </c>
      <c r="DY11" s="5">
        <v>11.1158</v>
      </c>
      <c r="DZ11" s="4">
        <v>0.6139</v>
      </c>
      <c r="EA11" s="4">
        <v>0.64770000000000005</v>
      </c>
      <c r="EB11" s="4">
        <v>0.23949999999999999</v>
      </c>
      <c r="EC11" s="4">
        <v>3.1699999999999999E-2</v>
      </c>
      <c r="ED11" s="4">
        <v>0.61040000000000005</v>
      </c>
      <c r="EE11" s="4">
        <v>6.8599999999999994E-2</v>
      </c>
      <c r="EF11" s="4">
        <v>0.995</v>
      </c>
      <c r="EG11" s="4">
        <v>7.5641999999999996</v>
      </c>
      <c r="EH11" s="5">
        <v>0.61919999999999997</v>
      </c>
      <c r="EI11" s="5">
        <v>0.65410000000000001</v>
      </c>
      <c r="EJ11" s="5">
        <v>0.2031</v>
      </c>
      <c r="EK11" s="5">
        <v>7.4300000000000005E-2</v>
      </c>
      <c r="EL11" s="5">
        <v>0.41139999999999999</v>
      </c>
      <c r="EM11" s="5">
        <v>3.6400000000000002E-2</v>
      </c>
      <c r="EN11" s="5">
        <v>0.98160000000000003</v>
      </c>
      <c r="EO11" s="5">
        <v>4.2866</v>
      </c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>
        <f t="shared" si="0"/>
        <v>0.64608888888888893</v>
      </c>
      <c r="II11" s="4">
        <f t="shared" si="1"/>
        <v>0.72157777777777776</v>
      </c>
      <c r="IJ11" s="4">
        <f t="shared" si="2"/>
        <v>0.19879999999999998</v>
      </c>
      <c r="IK11" s="4">
        <f t="shared" si="3"/>
        <v>4.6122222222222224E-2</v>
      </c>
      <c r="IL11" s="4">
        <f t="shared" si="4"/>
        <v>0.44563333333333333</v>
      </c>
      <c r="IM11" s="4">
        <f t="shared" si="5"/>
        <v>6.2899999999999998E-2</v>
      </c>
      <c r="IN11" s="4">
        <f t="shared" si="6"/>
        <v>0.98485555555555548</v>
      </c>
      <c r="IO11" s="4">
        <f t="shared" si="7"/>
        <v>7.2978000000000014</v>
      </c>
      <c r="IP11" s="1" t="str" cm="1">
        <f t="array" aca="1" ref="IP11" ca="1">CONCATENATE(INDIRECT(ADDRESS(1,MATCH(_xlfn.MINIFS(B11:IG11,metrics.rec,"MAE"),B11:IG11,0)+1)), ", ", INDIRECT(ADDRESS(2,MATCH(_xlfn.MINIFS(B11:IG11,metrics.rec,"MAE"),B11:IG11,0)+1)))</f>
        <v>k=20, r=0.1</v>
      </c>
      <c r="IQ11" s="1" t="str" cm="1">
        <f t="array" aca="1" ref="IQ11" ca="1">CONCATENATE(INDIRECT(ADDRESS(1,MATCH(_xlfn.MINIFS(B11:IG11,metrics.rec,"MSE"),B11:IG11,0)+1)), ", ", INDIRECT(ADDRESS(2,MATCH(_xlfn.MINIFS(B11:IG11,metrics.rec,"MSE"),B11:IG11,0)+1)))</f>
        <v>k=20, r=0.1</v>
      </c>
      <c r="IR11" s="1" t="str" cm="1">
        <f t="array" aca="1" ref="IR11" ca="1">CONCATENATE(INDIRECT(ADDRESS(1,MATCH(_xlfn.MAXIFS(B11:IG11,metrics.rec,"R"),B11:IG11,0)+1)), ", ", INDIRECT(ADDRESS(2,MATCH(_xlfn.MAXIFS(B11:IG11,metrics.rec,"R"),B11:IG11,0)+1)))</f>
        <v>k=20, r=0.1</v>
      </c>
      <c r="IS11" s="1" t="str" cm="1">
        <f t="array" aca="1" ref="IS11" ca="1">CONCATENATE(INDIRECT(ADDRESS(1,MATCH(_xlfn.MAXIFS(B11:IG11,metrics.rec,"Precision"),B11:IG11,0)+1)), ", ", INDIRECT(ADDRESS(2,MATCH(_xlfn.MAXIFS(B11:IG11,metrics.rec,"Precision"),B11:IG11,0)+1)))</f>
        <v>k=10, r=0.5</v>
      </c>
      <c r="IT11" s="1" t="str" cm="1">
        <f t="array" aca="1" ref="IT11" ca="1">CONCATENATE(INDIRECT(ADDRESS(1,MATCH(_xlfn.MAXIFS(B11:IG11,metrics.rec,"Recall"),B11:IG11,0)+1)), ", ", INDIRECT(ADDRESS(2,MATCH(_xlfn.MAXIFS(B11:IG11,metrics.rec,"Recall"),B11:IG11,0)+1)))</f>
        <v>k=5, r=0.1</v>
      </c>
      <c r="IU11" s="1" t="str" cm="1">
        <f t="array" aca="1" ref="IU11" ca="1">CONCATENATE(INDIRECT(ADDRESS(1,MATCH(_xlfn.MAXIFS(B11:IG11,metrics.rec,"Coverage"),B11:IG11,0)+1)), ", ", INDIRECT(ADDRESS(2,MATCH(_xlfn.MAXIFS(B11:IG11,metrics.rec,"Coverage"),B11:IG11,0)+1)))</f>
        <v>k=20, r=0.1</v>
      </c>
      <c r="IV11" s="1" t="str" cm="1">
        <f t="array" aca="1" ref="IV11" ca="1">CONCATENATE(INDIRECT(ADDRESS(1,MATCH(_xlfn.MAXIFS(B11:IG11,metrics.rec,"Recatio"),B11:IG11,0)+1)), ", ", INDIRECT(ADDRESS(2,MATCH(_xlfn.MAXIFS(B11:IG11,metrics.rec,"Recatio"),B11:IG11,0)+1)))</f>
        <v>k=5, r=0.1</v>
      </c>
      <c r="IW11" s="1" t="str" cm="1">
        <f t="array" aca="1" ref="IW11" ca="1">CONCATENATE(INDIRECT(ADDRESS(1,MATCH(_xlfn.MINIFS(B11:IG11,metrics.rec,"Time"),B11:IG11,0)+1)), ", ", INDIRECT(ADDRESS(2,MATCH(_xlfn.MINIFS(B11:IG11,metrics.rec,"Time"),B11:IG11,0)+1)))</f>
        <v>k=5, r=0.9</v>
      </c>
    </row>
    <row r="12" spans="1:25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>
        <v>0.64090000000000003</v>
      </c>
      <c r="BG12" s="14">
        <v>0.70979999999999999</v>
      </c>
      <c r="BH12" s="14">
        <v>0.28050000000000003</v>
      </c>
      <c r="BI12" s="14">
        <v>9.1999999999999998E-3</v>
      </c>
      <c r="BJ12" s="14">
        <v>0.86260000000000003</v>
      </c>
      <c r="BK12" s="14">
        <v>0.62890000000000001</v>
      </c>
      <c r="BL12" s="14">
        <v>1</v>
      </c>
      <c r="BM12" s="14">
        <v>6.3635999999999999</v>
      </c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>
        <v>0.62080000000000002</v>
      </c>
      <c r="DS12" s="5">
        <v>0.66569999999999996</v>
      </c>
      <c r="DT12" s="5">
        <v>0.3201</v>
      </c>
      <c r="DU12" s="5">
        <v>1.6000000000000001E-3</v>
      </c>
      <c r="DV12" s="5">
        <v>0.88339999999999996</v>
      </c>
      <c r="DW12" s="5">
        <v>0.65229999999999999</v>
      </c>
      <c r="DX12" s="5">
        <v>1</v>
      </c>
      <c r="DY12" s="5">
        <v>11.8316</v>
      </c>
      <c r="DZ12" s="4">
        <v>0.63100000000000001</v>
      </c>
      <c r="EA12" s="4">
        <v>0.68840000000000001</v>
      </c>
      <c r="EB12" s="4">
        <v>0.30309999999999998</v>
      </c>
      <c r="EC12" s="4">
        <v>4.8999999999999998E-3</v>
      </c>
      <c r="ED12" s="4">
        <v>0.87680000000000002</v>
      </c>
      <c r="EE12" s="4">
        <v>0.64270000000000005</v>
      </c>
      <c r="EF12" s="4">
        <v>1</v>
      </c>
      <c r="EG12" s="4">
        <v>8.1549999999999994</v>
      </c>
      <c r="EH12" s="5">
        <v>0.64139999999999997</v>
      </c>
      <c r="EI12" s="5">
        <v>0.71160000000000001</v>
      </c>
      <c r="EJ12" s="5">
        <v>0.28239999999999998</v>
      </c>
      <c r="EK12" s="5">
        <v>9.1999999999999998E-3</v>
      </c>
      <c r="EL12" s="5">
        <v>0.8619</v>
      </c>
      <c r="EM12" s="5">
        <v>0.62890000000000001</v>
      </c>
      <c r="EN12" s="5">
        <v>1</v>
      </c>
      <c r="EO12" s="5">
        <v>4.5101000000000004</v>
      </c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>
        <f t="shared" si="0"/>
        <v>0.64701111111111109</v>
      </c>
      <c r="II12" s="4">
        <f t="shared" si="1"/>
        <v>0.72629999999999995</v>
      </c>
      <c r="IJ12" s="4">
        <f t="shared" si="2"/>
        <v>0.27328888888888891</v>
      </c>
      <c r="IK12" s="4">
        <f t="shared" si="3"/>
        <v>1.2466666666666666E-2</v>
      </c>
      <c r="IL12" s="4">
        <f t="shared" si="4"/>
        <v>0.83708888888888888</v>
      </c>
      <c r="IM12" s="4">
        <f t="shared" si="5"/>
        <v>0.6382000000000001</v>
      </c>
      <c r="IN12" s="4">
        <f t="shared" si="6"/>
        <v>0.99733333333333318</v>
      </c>
      <c r="IO12" s="4">
        <f t="shared" si="7"/>
        <v>7.7693666666666656</v>
      </c>
      <c r="IP12" s="1" t="str" cm="1">
        <f t="array" aca="1" ref="IP12" ca="1">CONCATENATE(INDIRECT(ADDRESS(1,MATCH(_xlfn.MINIFS(B12:IG12,metrics.rec,"MAE"),B12:IG12,0)+1)), ", ", INDIRECT(ADDRESS(2,MATCH(_xlfn.MINIFS(B12:IG12,metrics.rec,"MAE"),B12:IG12,0)+1)))</f>
        <v>k=20, r=0.1</v>
      </c>
      <c r="IQ12" s="1" t="str" cm="1">
        <f t="array" aca="1" ref="IQ12" ca="1">CONCATENATE(INDIRECT(ADDRESS(1,MATCH(_xlfn.MINIFS(B12:IG12,metrics.rec,"MSE"),B12:IG12,0)+1)), ", ", INDIRECT(ADDRESS(2,MATCH(_xlfn.MINIFS(B12:IG12,metrics.rec,"MSE"),B12:IG12,0)+1)))</f>
        <v>k=20, r=0.1</v>
      </c>
      <c r="IR12" s="1" t="str" cm="1">
        <f t="array" aca="1" ref="IR12" ca="1">CONCATENATE(INDIRECT(ADDRESS(1,MATCH(_xlfn.MAXIFS(B12:IG12,metrics.rec,"R"),B12:IG12,0)+1)), ", ", INDIRECT(ADDRESS(2,MATCH(_xlfn.MAXIFS(B12:IG12,metrics.rec,"R"),B12:IG12,0)+1)))</f>
        <v>k=20, r=0.1</v>
      </c>
      <c r="IS12" s="1" t="str" cm="1">
        <f t="array" aca="1" ref="IS12" ca="1">CONCATENATE(INDIRECT(ADDRESS(1,MATCH(_xlfn.MAXIFS(B12:IG12,metrics.rec,"Precision"),B12:IG12,0)+1)), ", ", INDIRECT(ADDRESS(2,MATCH(_xlfn.MAXIFS(B12:IG12,metrics.rec,"Precision"),B12:IG12,0)+1)))</f>
        <v>k=5, r=0.9</v>
      </c>
      <c r="IT12" s="1" t="str" cm="1">
        <f t="array" aca="1" ref="IT12" ca="1">CONCATENATE(INDIRECT(ADDRESS(1,MATCH(_xlfn.MAXIFS(B12:IG12,metrics.rec,"Recall"),B12:IG12,0)+1)), ", ", INDIRECT(ADDRESS(2,MATCH(_xlfn.MAXIFS(B12:IG12,metrics.rec,"Recall"),B12:IG12,0)+1)))</f>
        <v>k=5, r=0.1</v>
      </c>
      <c r="IU12" s="1" t="str" cm="1">
        <f t="array" aca="1" ref="IU12" ca="1">CONCATENATE(INDIRECT(ADDRESS(1,MATCH(_xlfn.MAXIFS(B12:IG12,metrics.rec,"Coverage"),B12:IG12,0)+1)), ", ", INDIRECT(ADDRESS(2,MATCH(_xlfn.MAXIFS(B12:IG12,metrics.rec,"Coverage"),B12:IG12,0)+1)))</f>
        <v>k=20, r=0.1</v>
      </c>
      <c r="IV12" s="1" t="str" cm="1">
        <f t="array" aca="1" ref="IV12" ca="1">CONCATENATE(INDIRECT(ADDRESS(1,MATCH(_xlfn.MAXIFS(B12:IG12,metrics.rec,"Recatio"),B12:IG12,0)+1)), ", ", INDIRECT(ADDRESS(2,MATCH(_xlfn.MAXIFS(B12:IG12,metrics.rec,"Recatio"),B12:IG12,0)+1)))</f>
        <v>k=5, r=0.1</v>
      </c>
      <c r="IW12" s="1" t="str" cm="1">
        <f t="array" aca="1" ref="IW12" ca="1">CONCATENATE(INDIRECT(ADDRESS(1,MATCH(_xlfn.MINIFS(B12:IG12,metrics.rec,"Time"),B12:IG12,0)+1)), ", ", INDIRECT(ADDRESS(2,MATCH(_xlfn.MINIFS(B12:IG12,metrics.rec,"Time"),B12:IG12,0)+1)))</f>
        <v>k=5, r=0.9</v>
      </c>
    </row>
    <row r="13" spans="1:25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0.64219999999999999</v>
      </c>
      <c r="BG13" s="14">
        <v>0.71289999999999998</v>
      </c>
      <c r="BH13" s="14">
        <v>0.27760000000000001</v>
      </c>
      <c r="BI13" s="14">
        <v>9.2999999999999992E-3</v>
      </c>
      <c r="BJ13" s="14">
        <v>0.85940000000000005</v>
      </c>
      <c r="BK13" s="14">
        <v>0.62580000000000002</v>
      </c>
      <c r="BL13" s="14">
        <v>1</v>
      </c>
      <c r="BM13" s="14">
        <v>5.9542000000000002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0.64219999999999999</v>
      </c>
      <c r="CU13" s="4">
        <v>0.71279999999999999</v>
      </c>
      <c r="CV13" s="4">
        <v>0.28129999999999999</v>
      </c>
      <c r="CW13" s="4">
        <v>9.2999999999999992E-3</v>
      </c>
      <c r="CX13" s="4">
        <v>0.85729999999999995</v>
      </c>
      <c r="CY13" s="4">
        <v>0.62439999999999996</v>
      </c>
      <c r="CZ13" s="4">
        <v>1</v>
      </c>
      <c r="DA13" s="4">
        <v>4.76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>
        <v>0.62319999999999998</v>
      </c>
      <c r="DS13" s="5">
        <v>0.67049999999999998</v>
      </c>
      <c r="DT13" s="5">
        <v>0.311</v>
      </c>
      <c r="DU13" s="5">
        <v>1.6000000000000001E-3</v>
      </c>
      <c r="DV13" s="5">
        <v>0.87990000000000002</v>
      </c>
      <c r="DW13" s="5">
        <v>0.64849999999999997</v>
      </c>
      <c r="DX13" s="5">
        <v>1</v>
      </c>
      <c r="DY13" s="5">
        <v>10.9011</v>
      </c>
      <c r="DZ13" s="4">
        <v>0.63249999999999995</v>
      </c>
      <c r="EA13" s="4">
        <v>0.69189999999999996</v>
      </c>
      <c r="EB13" s="4">
        <v>0.29609999999999997</v>
      </c>
      <c r="EC13" s="4">
        <v>4.8999999999999998E-3</v>
      </c>
      <c r="ED13" s="4">
        <v>0.87270000000000003</v>
      </c>
      <c r="EE13" s="4">
        <v>0.63919999999999999</v>
      </c>
      <c r="EF13" s="4">
        <v>1</v>
      </c>
      <c r="EG13" s="4">
        <v>7.8634000000000004</v>
      </c>
      <c r="EH13" s="5">
        <v>0.64270000000000005</v>
      </c>
      <c r="EI13" s="5">
        <v>0.71419999999999995</v>
      </c>
      <c r="EJ13" s="5">
        <v>0.2787</v>
      </c>
      <c r="EK13" s="5">
        <v>9.2999999999999992E-3</v>
      </c>
      <c r="EL13" s="5">
        <v>0.85860000000000003</v>
      </c>
      <c r="EM13" s="5">
        <v>0.62560000000000004</v>
      </c>
      <c r="EN13" s="5">
        <v>1</v>
      </c>
      <c r="EO13" s="5">
        <v>4.7728000000000002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0.6421</v>
      </c>
      <c r="FW13" s="4">
        <v>0.71309999999999996</v>
      </c>
      <c r="FX13" s="4">
        <v>0.2792</v>
      </c>
      <c r="FY13" s="4">
        <v>9.2999999999999992E-3</v>
      </c>
      <c r="FZ13" s="4">
        <v>0.85780000000000001</v>
      </c>
      <c r="GA13" s="4"/>
      <c r="GB13" s="4">
        <v>1</v>
      </c>
      <c r="GC13" s="4">
        <v>4.6813000000000002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0.64669090909090921</v>
      </c>
      <c r="II13" s="4">
        <f t="shared" si="1"/>
        <v>0.72480909090909096</v>
      </c>
      <c r="IJ13" s="4">
        <f t="shared" si="2"/>
        <v>0.27124545454545457</v>
      </c>
      <c r="IK13" s="4">
        <f t="shared" si="3"/>
        <v>1.1927272727272729E-2</v>
      </c>
      <c r="IL13" s="4">
        <f t="shared" si="4"/>
        <v>0.83857272727272725</v>
      </c>
      <c r="IM13" s="4">
        <f t="shared" si="5"/>
        <v>0.63269999999999993</v>
      </c>
      <c r="IN13" s="4">
        <f t="shared" si="6"/>
        <v>0.99781818181818172</v>
      </c>
      <c r="IO13" s="4">
        <f t="shared" si="7"/>
        <v>7.0912545454545466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k=20, r=0.1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k=20, r=0.1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k=20, r=0.1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r=0.9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k=5, r=0.1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r=0.1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k=5, r=0.1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r=0.9</v>
      </c>
    </row>
    <row r="14" spans="1:25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7">
        <v>0.66190000000000004</v>
      </c>
      <c r="BG14" s="17">
        <v>0.7571</v>
      </c>
      <c r="BH14" s="17">
        <v>0.2535</v>
      </c>
      <c r="BI14" s="17">
        <v>9.4000000000000004E-3</v>
      </c>
      <c r="BJ14" s="17">
        <v>0.83289999999999997</v>
      </c>
      <c r="BK14" s="17">
        <v>0.59899999999999998</v>
      </c>
      <c r="BL14" s="17">
        <v>1</v>
      </c>
      <c r="BM14" s="17">
        <v>7.4862000000000002</v>
      </c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>
        <v>0.64490000000000003</v>
      </c>
      <c r="DS14" s="5">
        <v>0.7157</v>
      </c>
      <c r="DT14" s="5">
        <v>0.27989999999999998</v>
      </c>
      <c r="DU14" s="5">
        <v>1.6999999999999999E-3</v>
      </c>
      <c r="DV14" s="5">
        <v>0.85599999999999998</v>
      </c>
      <c r="DW14" s="5">
        <v>0.59750000000000003</v>
      </c>
      <c r="DX14" s="5">
        <v>1</v>
      </c>
      <c r="DY14" s="5">
        <v>12.372999999999999</v>
      </c>
      <c r="DZ14" s="4">
        <v>0.65390000000000004</v>
      </c>
      <c r="EA14" s="4">
        <v>0.73819999999999997</v>
      </c>
      <c r="EB14" s="4">
        <v>0.26429999999999998</v>
      </c>
      <c r="EC14" s="4">
        <v>5.1000000000000004E-3</v>
      </c>
      <c r="ED14" s="4">
        <v>0.84709999999999996</v>
      </c>
      <c r="EE14" s="4">
        <v>0.5978</v>
      </c>
      <c r="EF14" s="4">
        <v>1</v>
      </c>
      <c r="EG14" s="4">
        <v>8.6554000000000002</v>
      </c>
      <c r="EH14" s="5">
        <v>0.6623</v>
      </c>
      <c r="EI14" s="5">
        <v>0.75829999999999997</v>
      </c>
      <c r="EJ14" s="5">
        <v>0.25059999999999999</v>
      </c>
      <c r="EK14" s="5">
        <v>9.4000000000000004E-3</v>
      </c>
      <c r="EL14" s="5">
        <v>0.83230000000000004</v>
      </c>
      <c r="EM14" s="5">
        <v>0.59889999999999999</v>
      </c>
      <c r="EN14" s="5">
        <v>1</v>
      </c>
      <c r="EO14" s="5">
        <v>5.5297000000000001</v>
      </c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>
        <f t="shared" si="0"/>
        <v>0.66553333333333331</v>
      </c>
      <c r="II14" s="4">
        <f t="shared" si="1"/>
        <v>0.76713333333333333</v>
      </c>
      <c r="IJ14" s="4">
        <f t="shared" si="2"/>
        <v>0.24421111111111113</v>
      </c>
      <c r="IK14" s="4">
        <f t="shared" si="3"/>
        <v>9.6444444444444451E-3</v>
      </c>
      <c r="IL14" s="4">
        <f t="shared" si="4"/>
        <v>0.82296666666666662</v>
      </c>
      <c r="IM14" s="4">
        <f t="shared" si="5"/>
        <v>0.59829999999999994</v>
      </c>
      <c r="IN14" s="4">
        <f t="shared" si="6"/>
        <v>0.99821111111111116</v>
      </c>
      <c r="IO14" s="4">
        <f t="shared" si="7"/>
        <v>9.1063000000000009</v>
      </c>
      <c r="IP14" s="1" t="str" cm="1">
        <f t="array" aca="1" ref="IP14" ca="1">CONCATENATE(INDIRECT(ADDRESS(1,MATCH(_xlfn.MINIFS(B14:IG14,metrics.rec,"MAE"),B14:IG14,0)+1)), ", ", INDIRECT(ADDRESS(2,MATCH(_xlfn.MINIFS(B14:IG14,metrics.rec,"MAE"),B14:IG14,0)+1)))</f>
        <v>k=20, r=0.1</v>
      </c>
      <c r="IQ14" s="1" t="str" cm="1">
        <f t="array" aca="1" ref="IQ14" ca="1">CONCATENATE(INDIRECT(ADDRESS(1,MATCH(_xlfn.MINIFS(B14:IG14,metrics.rec,"MSE"),B14:IG14,0)+1)), ", ", INDIRECT(ADDRESS(2,MATCH(_xlfn.MINIFS(B14:IG14,metrics.rec,"MSE"),B14:IG14,0)+1)))</f>
        <v>k=20, r=0.1</v>
      </c>
      <c r="IR14" s="1" t="str" cm="1">
        <f t="array" aca="1" ref="IR14" ca="1">CONCATENATE(INDIRECT(ADDRESS(1,MATCH(_xlfn.MAXIFS(B14:IG14,metrics.rec,"R"),B14:IG14,0)+1)), ", ", INDIRECT(ADDRESS(2,MATCH(_xlfn.MAXIFS(B14:IG14,metrics.rec,"R"),B14:IG14,0)+1)))</f>
        <v>k=20, r=0.1</v>
      </c>
      <c r="IS14" s="1" t="str" cm="1">
        <f t="array" aca="1" ref="IS14" ca="1">CONCATENATE(INDIRECT(ADDRESS(1,MATCH(_xlfn.MAXIFS(B14:IG14,metrics.rec,"Precision"),B14:IG14,0)+1)), ", ", INDIRECT(ADDRESS(2,MATCH(_xlfn.MAXIFS(B14:IG14,metrics.rec,"Precision"),B14:IG14,0)+1)))</f>
        <v>k=5, r=0.9</v>
      </c>
      <c r="IT14" s="1" t="str" cm="1">
        <f t="array" aca="1" ref="IT14" ca="1">CONCATENATE(INDIRECT(ADDRESS(1,MATCH(_xlfn.MAXIFS(B14:IG14,metrics.rec,"Recall"),B14:IG14,0)+1)), ", ", INDIRECT(ADDRESS(2,MATCH(_xlfn.MAXIFS(B14:IG14,metrics.rec,"Recall"),B14:IG14,0)+1)))</f>
        <v>k=5, r=0.1</v>
      </c>
      <c r="IU14" s="1" t="str" cm="1">
        <f t="array" aca="1" ref="IU14" ca="1">CONCATENATE(INDIRECT(ADDRESS(1,MATCH(_xlfn.MAXIFS(B14:IG14,metrics.rec,"Coverage"),B14:IG14,0)+1)), ", ", INDIRECT(ADDRESS(2,MATCH(_xlfn.MAXIFS(B14:IG14,metrics.rec,"Coverage"),B14:IG14,0)+1)))</f>
        <v>k=10, r=0.5</v>
      </c>
      <c r="IV14" s="1" t="str" cm="1">
        <f t="array" aca="1" ref="IV14" ca="1">CONCATENATE(INDIRECT(ADDRESS(1,MATCH(_xlfn.MAXIFS(B14:IG14,metrics.rec,"Recatio"),B14:IG14,0)+1)), ", ", INDIRECT(ADDRESS(2,MATCH(_xlfn.MAXIFS(B14:IG14,metrics.rec,"Recatio"),B14:IG14,0)+1)))</f>
        <v>k=5, r=0.1</v>
      </c>
      <c r="IW14" s="1" t="str" cm="1">
        <f t="array" aca="1" ref="IW14" ca="1">CONCATENATE(INDIRECT(ADDRESS(1,MATCH(_xlfn.MINIFS(B14:IG14,metrics.rec,"Time"),B14:IG14,0)+1)), ", ", INDIRECT(ADDRESS(2,MATCH(_xlfn.MINIFS(B14:IG14,metrics.rec,"Time"),B14:IG14,0)+1)))</f>
        <v>k=5, r=0.9</v>
      </c>
    </row>
    <row r="15" spans="1:25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>
        <v>0.71550000000000002</v>
      </c>
      <c r="DS15" s="5">
        <v>0.88919999999999999</v>
      </c>
      <c r="DT15" s="5">
        <v>0.2084</v>
      </c>
      <c r="DU15" s="5">
        <v>1.6000000000000001E-3</v>
      </c>
      <c r="DV15" s="5">
        <v>0.84489999999999998</v>
      </c>
      <c r="DW15" s="5">
        <v>0.61270000000000002</v>
      </c>
      <c r="DX15" s="5">
        <v>1</v>
      </c>
      <c r="DY15" s="5">
        <v>11.182499999999999</v>
      </c>
      <c r="DZ15" s="4">
        <v>0.7379</v>
      </c>
      <c r="EA15" s="4">
        <v>0.94689999999999996</v>
      </c>
      <c r="EB15" s="4">
        <v>0.2054</v>
      </c>
      <c r="EC15" s="4">
        <v>4.7999999999999996E-3</v>
      </c>
      <c r="ED15" s="4">
        <v>0.83330000000000004</v>
      </c>
      <c r="EE15" s="4">
        <v>0.61760000000000004</v>
      </c>
      <c r="EF15" s="4">
        <v>1</v>
      </c>
      <c r="EG15" s="4">
        <v>8.6209000000000007</v>
      </c>
      <c r="EH15" s="5">
        <v>0.77259999999999995</v>
      </c>
      <c r="EI15" s="5">
        <v>1.0307999999999999</v>
      </c>
      <c r="EJ15" s="5">
        <v>0.19189999999999999</v>
      </c>
      <c r="EK15" s="5">
        <v>8.8000000000000005E-3</v>
      </c>
      <c r="EL15" s="5">
        <v>0.81420000000000003</v>
      </c>
      <c r="EM15" s="5">
        <v>0.62190000000000001</v>
      </c>
      <c r="EN15" s="5">
        <v>1</v>
      </c>
      <c r="EO15" s="5">
        <v>5.1405000000000003</v>
      </c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>
        <f t="shared" si="0"/>
        <v>0.76701249999999999</v>
      </c>
      <c r="II15" s="4">
        <f t="shared" si="1"/>
        <v>1.0182125</v>
      </c>
      <c r="IJ15" s="4">
        <f t="shared" si="2"/>
        <v>0.18912499999999999</v>
      </c>
      <c r="IK15" s="4">
        <f t="shared" si="3"/>
        <v>9.0875000000000001E-3</v>
      </c>
      <c r="IL15" s="4">
        <f t="shared" si="4"/>
        <v>0.80806250000000013</v>
      </c>
      <c r="IM15" s="4">
        <f t="shared" si="5"/>
        <v>0.61740000000000006</v>
      </c>
      <c r="IN15" s="4">
        <f t="shared" si="6"/>
        <v>0.99798750000000003</v>
      </c>
      <c r="IO15" s="4">
        <f t="shared" si="7"/>
        <v>8.3899249999999999</v>
      </c>
      <c r="IP15" s="1" t="str" cm="1">
        <f t="array" aca="1" ref="IP15" ca="1">CONCATENATE(INDIRECT(ADDRESS(1,MATCH(_xlfn.MINIFS(B15:IG15,metrics.rec,"MAE"),B15:IG15,0)+1)), ", ", INDIRECT(ADDRESS(2,MATCH(_xlfn.MINIFS(B15:IG15,metrics.rec,"MAE"),B15:IG15,0)+1)))</f>
        <v>k=5, r=0.1</v>
      </c>
      <c r="IQ15" s="1" t="str" cm="1">
        <f t="array" aca="1" ref="IQ15" ca="1">CONCATENATE(INDIRECT(ADDRESS(1,MATCH(_xlfn.MINIFS(B15:IG15,metrics.rec,"MSE"),B15:IG15,0)+1)), ", ", INDIRECT(ADDRESS(2,MATCH(_xlfn.MINIFS(B15:IG15,metrics.rec,"MSE"),B15:IG15,0)+1)))</f>
        <v>k=5, r=0.1</v>
      </c>
      <c r="IR15" s="1" t="str" cm="1">
        <f t="array" aca="1" ref="IR15" ca="1">CONCATENATE(INDIRECT(ADDRESS(1,MATCH(_xlfn.MAXIFS(B15:IG15,metrics.rec,"R"),B15:IG15,0)+1)), ", ", INDIRECT(ADDRESS(2,MATCH(_xlfn.MAXIFS(B15:IG15,metrics.rec,"R"),B15:IG15,0)+1)))</f>
        <v>k=20, r=0.1</v>
      </c>
      <c r="IS15" s="1" t="str" cm="1">
        <f t="array" aca="1" ref="IS15" ca="1">CONCATENATE(INDIRECT(ADDRESS(1,MATCH(_xlfn.MAXIFS(B15:IG15,metrics.rec,"Precision"),B15:IG15,0)+1)), ", ", INDIRECT(ADDRESS(2,MATCH(_xlfn.MAXIFS(B15:IG15,metrics.rec,"Precision"),B15:IG15,0)+1)))</f>
        <v>k=5, r=0.9</v>
      </c>
      <c r="IT15" s="1" t="str" cm="1">
        <f t="array" aca="1" ref="IT15" ca="1">CONCATENATE(INDIRECT(ADDRESS(1,MATCH(_xlfn.MAXIFS(B15:IG15,metrics.rec,"Recall"),B15:IG15,0)+1)), ", ", INDIRECT(ADDRESS(2,MATCH(_xlfn.MAXIFS(B15:IG15,metrics.rec,"Recall"),B15:IG15,0)+1)))</f>
        <v>k=20, r=0.1</v>
      </c>
      <c r="IU15" s="1" t="str" cm="1">
        <f t="array" aca="1" ref="IU15" ca="1">CONCATENATE(INDIRECT(ADDRESS(1,MATCH(_xlfn.MAXIFS(B15:IG15,metrics.rec,"Coverage"),B15:IG15,0)+1)), ", ", INDIRECT(ADDRESS(2,MATCH(_xlfn.MAXIFS(B15:IG15,metrics.rec,"Coverage"),B15:IG15,0)+1)))</f>
        <v>k=20, r=0.5</v>
      </c>
      <c r="IV15" s="1" t="str" cm="1">
        <f t="array" aca="1" ref="IV15" ca="1">CONCATENATE(INDIRECT(ADDRESS(1,MATCH(_xlfn.MAXIFS(B15:IG15,metrics.rec,"Recatio"),B15:IG15,0)+1)), ", ", INDIRECT(ADDRESS(2,MATCH(_xlfn.MAXIFS(B15:IG15,metrics.rec,"Recatio"),B15:IG15,0)+1)))</f>
        <v>k=5, r=0.1</v>
      </c>
      <c r="IW15" s="1" t="str" cm="1">
        <f t="array" aca="1" ref="IW15" ca="1">CONCATENATE(INDIRECT(ADDRESS(1,MATCH(_xlfn.MINIFS(B15:IG15,metrics.rec,"Time"),B15:IG15,0)+1)), ", ", INDIRECT(ADDRESS(2,MATCH(_xlfn.MINIFS(B15:IG15,metrics.rec,"Time"),B15:IG15,0)+1)))</f>
        <v>k=5, r=0.9</v>
      </c>
    </row>
    <row r="16" spans="1:25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>
        <v>0.64019999999999999</v>
      </c>
      <c r="DS16" s="5">
        <v>0.70779999999999998</v>
      </c>
      <c r="DT16" s="5">
        <v>0.28510000000000002</v>
      </c>
      <c r="DU16" s="5">
        <v>1.6000000000000001E-3</v>
      </c>
      <c r="DV16" s="5">
        <v>0.87839999999999996</v>
      </c>
      <c r="DW16" s="5">
        <v>0.65100000000000002</v>
      </c>
      <c r="DX16" s="5">
        <v>1</v>
      </c>
      <c r="DY16" s="5">
        <v>10.113099999999999</v>
      </c>
      <c r="DZ16" s="4">
        <v>0.64580000000000004</v>
      </c>
      <c r="EA16" s="4">
        <v>0.72140000000000004</v>
      </c>
      <c r="EB16" s="4">
        <v>0.2707</v>
      </c>
      <c r="EC16" s="4">
        <v>4.8999999999999998E-3</v>
      </c>
      <c r="ED16" s="4">
        <v>0.87239999999999995</v>
      </c>
      <c r="EE16" s="4">
        <v>0.6411</v>
      </c>
      <c r="EF16" s="4">
        <v>1</v>
      </c>
      <c r="EG16" s="4">
        <v>8.0296000000000003</v>
      </c>
      <c r="EH16" s="5">
        <v>0.65249999999999997</v>
      </c>
      <c r="EI16" s="5">
        <v>0.73529999999999995</v>
      </c>
      <c r="EJ16" s="5">
        <v>0.2591</v>
      </c>
      <c r="EK16" s="5">
        <v>9.1999999999999998E-3</v>
      </c>
      <c r="EL16" s="5">
        <v>0.85909999999999997</v>
      </c>
      <c r="EM16" s="5">
        <v>0.62729999999999997</v>
      </c>
      <c r="EN16" s="5">
        <v>1</v>
      </c>
      <c r="EO16" s="5">
        <v>5.0378999999999996</v>
      </c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>
        <f t="shared" si="0"/>
        <v>0.65860000000000007</v>
      </c>
      <c r="II16" s="4">
        <f t="shared" si="1"/>
        <v>0.75173749999999995</v>
      </c>
      <c r="IJ16" s="4">
        <f t="shared" si="2"/>
        <v>0.249975</v>
      </c>
      <c r="IK16" s="4">
        <f t="shared" si="3"/>
        <v>1.2925000000000001E-2</v>
      </c>
      <c r="IL16" s="4">
        <f t="shared" si="4"/>
        <v>0.83162499999999995</v>
      </c>
      <c r="IM16" s="4">
        <f t="shared" si="5"/>
        <v>0.63980000000000004</v>
      </c>
      <c r="IN16" s="4">
        <f t="shared" si="6"/>
        <v>0.997</v>
      </c>
      <c r="IO16" s="4">
        <f t="shared" si="7"/>
        <v>7.7618625000000003</v>
      </c>
      <c r="IP16" s="1" t="str" cm="1">
        <f t="array" aca="1" ref="IP16" ca="1">CONCATENATE(INDIRECT(ADDRESS(1,MATCH(_xlfn.MINIFS(B16:IG16,metrics.rec,"MAE"),B16:IG16,0)+1)), ", ", INDIRECT(ADDRESS(2,MATCH(_xlfn.MINIFS(B16:IG16,metrics.rec,"MAE"),B16:IG16,0)+1)))</f>
        <v>k=5, r=0.1</v>
      </c>
      <c r="IQ16" s="1" t="str" cm="1">
        <f t="array" aca="1" ref="IQ16" ca="1">CONCATENATE(INDIRECT(ADDRESS(1,MATCH(_xlfn.MINIFS(B16:IG16,metrics.rec,"MSE"),B16:IG16,0)+1)), ", ", INDIRECT(ADDRESS(2,MATCH(_xlfn.MINIFS(B16:IG16,metrics.rec,"MSE"),B16:IG16,0)+1)))</f>
        <v>k=20, r=0.1</v>
      </c>
      <c r="IR16" s="1" t="str" cm="1">
        <f t="array" aca="1" ref="IR16" ca="1">CONCATENATE(INDIRECT(ADDRESS(1,MATCH(_xlfn.MAXIFS(B16:IG16,metrics.rec,"R"),B16:IG16,0)+1)), ", ", INDIRECT(ADDRESS(2,MATCH(_xlfn.MAXIFS(B16:IG16,metrics.rec,"R"),B16:IG16,0)+1)))</f>
        <v>k=20, r=0.1</v>
      </c>
      <c r="IS16" s="1" t="str" cm="1">
        <f t="array" aca="1" ref="IS16" ca="1">CONCATENATE(INDIRECT(ADDRESS(1,MATCH(_xlfn.MAXIFS(B16:IG16,metrics.rec,"Precision"),B16:IG16,0)+1)), ", ", INDIRECT(ADDRESS(2,MATCH(_xlfn.MAXIFS(B16:IG16,metrics.rec,"Precision"),B16:IG16,0)+1)))</f>
        <v>k=5, r=0.9</v>
      </c>
      <c r="IT16" s="1" t="str" cm="1">
        <f t="array" aca="1" ref="IT16" ca="1">CONCATENATE(INDIRECT(ADDRESS(1,MATCH(_xlfn.MAXIFS(B16:IG16,metrics.rec,"Recall"),B16:IG16,0)+1)), ", ", INDIRECT(ADDRESS(2,MATCH(_xlfn.MAXIFS(B16:IG16,metrics.rec,"Recall"),B16:IG16,0)+1)))</f>
        <v>k=5, r=0.1</v>
      </c>
      <c r="IU16" s="1" t="str" cm="1">
        <f t="array" aca="1" ref="IU16" ca="1">CONCATENATE(INDIRECT(ADDRESS(1,MATCH(_xlfn.MAXIFS(B16:IG16,metrics.rec,"Coverage"),B16:IG16,0)+1)), ", ", INDIRECT(ADDRESS(2,MATCH(_xlfn.MAXIFS(B16:IG16,metrics.rec,"Coverage"),B16:IG16,0)+1)))</f>
        <v>k=20, r=0.1</v>
      </c>
      <c r="IV16" s="1" t="str" cm="1">
        <f t="array" aca="1" ref="IV16" ca="1">CONCATENATE(INDIRECT(ADDRESS(1,MATCH(_xlfn.MAXIFS(B16:IG16,metrics.rec,"Recatio"),B16:IG16,0)+1)), ", ", INDIRECT(ADDRESS(2,MATCH(_xlfn.MAXIFS(B16:IG16,metrics.rec,"Recatio"),B16:IG16,0)+1)))</f>
        <v>k=5, r=0.1</v>
      </c>
      <c r="IW16" s="1" t="str" cm="1">
        <f t="array" aca="1" ref="IW16" ca="1">CONCATENATE(INDIRECT(ADDRESS(1,MATCH(_xlfn.MINIFS(B16:IG16,metrics.rec,"Time"),B16:IG16,0)+1)), ", ", INDIRECT(ADDRESS(2,MATCH(_xlfn.MINIFS(B16:IG16,metrics.rec,"Time"),B16:IG16,0)+1)))</f>
        <v>k=5, r=0.9</v>
      </c>
    </row>
    <row r="17" spans="1:25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>
        <v>0.61270000000000002</v>
      </c>
      <c r="DS17" s="5">
        <v>0.65180000000000005</v>
      </c>
      <c r="DT17" s="5">
        <v>0.3115</v>
      </c>
      <c r="DU17" s="5">
        <v>1.6000000000000001E-3</v>
      </c>
      <c r="DV17" s="5">
        <v>0.88400000000000001</v>
      </c>
      <c r="DW17" s="5">
        <v>0.65700000000000003</v>
      </c>
      <c r="DX17" s="5">
        <v>1</v>
      </c>
      <c r="DY17" s="5">
        <v>12.1241</v>
      </c>
      <c r="DZ17" s="4">
        <v>0.62519999999999998</v>
      </c>
      <c r="EA17" s="4">
        <v>0.67879999999999996</v>
      </c>
      <c r="EB17" s="4">
        <v>0.29549999999999998</v>
      </c>
      <c r="EC17" s="4">
        <v>4.7999999999999996E-3</v>
      </c>
      <c r="ED17" s="4">
        <v>0.87529999999999997</v>
      </c>
      <c r="EE17" s="4">
        <v>0.65329999999999999</v>
      </c>
      <c r="EF17" s="4">
        <v>1</v>
      </c>
      <c r="EG17" s="4">
        <v>8.6668000000000003</v>
      </c>
      <c r="EH17" s="5">
        <v>0.63919999999999999</v>
      </c>
      <c r="EI17" s="5">
        <v>0.70820000000000005</v>
      </c>
      <c r="EJ17" s="5">
        <v>0.27679999999999999</v>
      </c>
      <c r="EK17" s="5">
        <v>8.8999999999999999E-3</v>
      </c>
      <c r="EL17" s="5">
        <v>0.86019999999999996</v>
      </c>
      <c r="EM17" s="5">
        <v>0.65310000000000001</v>
      </c>
      <c r="EN17" s="5">
        <v>1</v>
      </c>
      <c r="EO17" s="5">
        <v>5.4191000000000003</v>
      </c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>
        <f t="shared" si="0"/>
        <v>0.64583749999999995</v>
      </c>
      <c r="II17" s="4">
        <f t="shared" si="1"/>
        <v>0.72756249999999989</v>
      </c>
      <c r="IJ17" s="4">
        <f t="shared" si="2"/>
        <v>0.26521250000000007</v>
      </c>
      <c r="IK17" s="4">
        <f t="shared" si="3"/>
        <v>9.2624999999999999E-3</v>
      </c>
      <c r="IL17" s="4">
        <f t="shared" si="4"/>
        <v>0.8450875000000001</v>
      </c>
      <c r="IM17" s="4">
        <f t="shared" si="5"/>
        <v>0.65446666666666664</v>
      </c>
      <c r="IN17" s="4">
        <f t="shared" si="6"/>
        <v>0.99798750000000003</v>
      </c>
      <c r="IO17" s="4">
        <f t="shared" si="7"/>
        <v>8.7655374999999989</v>
      </c>
      <c r="IP17" s="1" t="str" cm="1">
        <f t="array" aca="1" ref="IP17" ca="1">CONCATENATE(INDIRECT(ADDRESS(1,MATCH(_xlfn.MINIFS(B17:IG17,metrics.rec,"MAE"),B17:IG17,0)+1)), ", ", INDIRECT(ADDRESS(2,MATCH(_xlfn.MINIFS(B17:IG17,metrics.rec,"MAE"),B17:IG17,0)+1)))</f>
        <v>k=20, r=0.1</v>
      </c>
      <c r="IQ17" s="1" t="str" cm="1">
        <f t="array" aca="1" ref="IQ17" ca="1">CONCATENATE(INDIRECT(ADDRESS(1,MATCH(_xlfn.MINIFS(B17:IG17,metrics.rec,"MSE"),B17:IG17,0)+1)), ", ", INDIRECT(ADDRESS(2,MATCH(_xlfn.MINIFS(B17:IG17,metrics.rec,"MSE"),B17:IG17,0)+1)))</f>
        <v>k=20, r=0.1</v>
      </c>
      <c r="IR17" s="1" t="str" cm="1">
        <f t="array" aca="1" ref="IR17" ca="1">CONCATENATE(INDIRECT(ADDRESS(1,MATCH(_xlfn.MAXIFS(B17:IG17,metrics.rec,"R"),B17:IG17,0)+1)), ", ", INDIRECT(ADDRESS(2,MATCH(_xlfn.MAXIFS(B17:IG17,metrics.rec,"R"),B17:IG17,0)+1)))</f>
        <v>k=20, r=0.1</v>
      </c>
      <c r="IS17" s="1" t="str" cm="1">
        <f t="array" aca="1" ref="IS17" ca="1">CONCATENATE(INDIRECT(ADDRESS(1,MATCH(_xlfn.MAXIFS(B17:IG17,metrics.rec,"Precision"),B17:IG17,0)+1)), ", ", INDIRECT(ADDRESS(2,MATCH(_xlfn.MAXIFS(B17:IG17,metrics.rec,"Precision"),B17:IG17,0)+1)))</f>
        <v>k=5, r=0.9</v>
      </c>
      <c r="IT17" s="1" t="str" cm="1">
        <f t="array" aca="1" ref="IT17" ca="1">CONCATENATE(INDIRECT(ADDRESS(1,MATCH(_xlfn.MAXIFS(B17:IG17,metrics.rec,"Recall"),B17:IG17,0)+1)), ", ", INDIRECT(ADDRESS(2,MATCH(_xlfn.MAXIFS(B17:IG17,metrics.rec,"Recall"),B17:IG17,0)+1)))</f>
        <v>k=20, r=0.1</v>
      </c>
      <c r="IU17" s="1" t="str" cm="1">
        <f t="array" aca="1" ref="IU17" ca="1">CONCATENATE(INDIRECT(ADDRESS(1,MATCH(_xlfn.MAXIFS(B17:IG17,metrics.rec,"Coverage"),B17:IG17,0)+1)), ", ", INDIRECT(ADDRESS(2,MATCH(_xlfn.MAXIFS(B17:IG17,metrics.rec,"Coverage"),B17:IG17,0)+1)))</f>
        <v>k=20, r=0.1</v>
      </c>
      <c r="IV17" s="1" t="str" cm="1">
        <f t="array" aca="1" ref="IV17" ca="1">CONCATENATE(INDIRECT(ADDRESS(1,MATCH(_xlfn.MAXIFS(B17:IG17,metrics.rec,"Recatio"),B17:IG17,0)+1)), ", ", INDIRECT(ADDRESS(2,MATCH(_xlfn.MAXIFS(B17:IG17,metrics.rec,"Recatio"),B17:IG17,0)+1)))</f>
        <v>k=5, r=0.1</v>
      </c>
      <c r="IW17" s="1" t="str" cm="1">
        <f t="array" aca="1" ref="IW17" ca="1">CONCATENATE(INDIRECT(ADDRESS(1,MATCH(_xlfn.MINIFS(B17:IG17,metrics.rec,"Time"),B17:IG17,0)+1)), ", ", INDIRECT(ADDRESS(2,MATCH(_xlfn.MINIFS(B17:IG17,metrics.rec,"Time"),B17:IG17,0)+1)))</f>
        <v>k=5, r=0.9</v>
      </c>
    </row>
    <row r="18" spans="1:25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>
        <v>0.63009999999999999</v>
      </c>
      <c r="DS18" s="5">
        <v>0.68530000000000002</v>
      </c>
      <c r="DT18" s="5">
        <v>0.30659999999999998</v>
      </c>
      <c r="DU18" s="5">
        <v>2.3999999999999998E-3</v>
      </c>
      <c r="DV18" s="5">
        <v>0.86539999999999995</v>
      </c>
      <c r="DW18" s="5">
        <v>0.41339999999999999</v>
      </c>
      <c r="DX18" s="5">
        <v>1</v>
      </c>
      <c r="DY18" s="5">
        <v>15.7805</v>
      </c>
      <c r="DZ18" s="4">
        <v>0.63890000000000002</v>
      </c>
      <c r="EA18" s="4">
        <v>0.70409999999999995</v>
      </c>
      <c r="EB18" s="4">
        <v>0.29039999999999999</v>
      </c>
      <c r="EC18" s="4">
        <v>7.4999999999999997E-3</v>
      </c>
      <c r="ED18" s="4">
        <v>0.85199999999999998</v>
      </c>
      <c r="EE18" s="4">
        <v>0.40400000000000003</v>
      </c>
      <c r="EF18" s="4">
        <v>1</v>
      </c>
      <c r="EG18" s="4">
        <v>9.0462000000000007</v>
      </c>
      <c r="EH18" s="5">
        <v>0.64959999999999996</v>
      </c>
      <c r="EI18" s="5">
        <v>0.72489999999999999</v>
      </c>
      <c r="EJ18" s="5">
        <v>0.26869999999999999</v>
      </c>
      <c r="EK18" s="5">
        <v>1.4200000000000001E-2</v>
      </c>
      <c r="EL18" s="5">
        <v>0.83030000000000004</v>
      </c>
      <c r="EM18" s="5">
        <v>0.39410000000000001</v>
      </c>
      <c r="EN18" s="5">
        <v>1</v>
      </c>
      <c r="EO18" s="5">
        <v>5.3662999999999998</v>
      </c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>
        <f t="shared" si="0"/>
        <v>0.65718750000000004</v>
      </c>
      <c r="II18" s="4">
        <f t="shared" si="1"/>
        <v>0.74643749999999986</v>
      </c>
      <c r="IJ18" s="4">
        <f t="shared" si="2"/>
        <v>0.25816249999999996</v>
      </c>
      <c r="IK18" s="4">
        <f t="shared" si="3"/>
        <v>1.9100000000000002E-2</v>
      </c>
      <c r="IL18" s="4">
        <f t="shared" si="4"/>
        <v>0.80135000000000012</v>
      </c>
      <c r="IM18" s="4">
        <f t="shared" si="5"/>
        <v>0.40383333333333332</v>
      </c>
      <c r="IN18" s="4">
        <f t="shared" si="6"/>
        <v>0.99708750000000002</v>
      </c>
      <c r="IO18" s="4">
        <f t="shared" si="7"/>
        <v>9.4492374999999988</v>
      </c>
      <c r="IP18" s="1" t="str" cm="1">
        <f t="array" aca="1" ref="IP18" ca="1">CONCATENATE(INDIRECT(ADDRESS(1,MATCH(_xlfn.MINIFS(B18:IG18,metrics.rec,"MAE"),B18:IG18,0)+1)), ", ", INDIRECT(ADDRESS(2,MATCH(_xlfn.MINIFS(B18:IG18,metrics.rec,"MAE"),B18:IG18,0)+1)))</f>
        <v>k=20, r=0.1</v>
      </c>
      <c r="IQ18" s="1" t="str" cm="1">
        <f t="array" aca="1" ref="IQ18" ca="1">CONCATENATE(INDIRECT(ADDRESS(1,MATCH(_xlfn.MINIFS(B18:IG18,metrics.rec,"MSE"),B18:IG18,0)+1)), ", ", INDIRECT(ADDRESS(2,MATCH(_xlfn.MINIFS(B18:IG18,metrics.rec,"MSE"),B18:IG18,0)+1)))</f>
        <v>k=5, r=0.1</v>
      </c>
      <c r="IR18" s="1" t="str" cm="1">
        <f t="array" aca="1" ref="IR18" ca="1">CONCATENATE(INDIRECT(ADDRESS(1,MATCH(_xlfn.MAXIFS(B18:IG18,metrics.rec,"R"),B18:IG18,0)+1)), ", ", INDIRECT(ADDRESS(2,MATCH(_xlfn.MAXIFS(B18:IG18,metrics.rec,"R"),B18:IG18,0)+1)))</f>
        <v>k=20, r=0.1</v>
      </c>
      <c r="IS18" s="1" t="str" cm="1">
        <f t="array" aca="1" ref="IS18" ca="1">CONCATENATE(INDIRECT(ADDRESS(1,MATCH(_xlfn.MAXIFS(B18:IG18,metrics.rec,"Precision"),B18:IG18,0)+1)), ", ", INDIRECT(ADDRESS(2,MATCH(_xlfn.MAXIFS(B18:IG18,metrics.rec,"Precision"),B18:IG18,0)+1)))</f>
        <v>k=5, r=0.9</v>
      </c>
      <c r="IT18" s="1" t="str" cm="1">
        <f t="array" aca="1" ref="IT18" ca="1">CONCATENATE(INDIRECT(ADDRESS(1,MATCH(_xlfn.MAXIFS(B18:IG18,metrics.rec,"Recall"),B18:IG18,0)+1)), ", ", INDIRECT(ADDRESS(2,MATCH(_xlfn.MAXIFS(B18:IG18,metrics.rec,"Recall"),B18:IG18,0)+1)))</f>
        <v>k=5, r=0.1</v>
      </c>
      <c r="IU18" s="1" t="str" cm="1">
        <f t="array" aca="1" ref="IU18" ca="1">CONCATENATE(INDIRECT(ADDRESS(1,MATCH(_xlfn.MAXIFS(B18:IG18,metrics.rec,"Coverage"),B18:IG18,0)+1)), ", ", INDIRECT(ADDRESS(2,MATCH(_xlfn.MAXIFS(B18:IG18,metrics.rec,"Coverage"),B18:IG18,0)+1)))</f>
        <v>k=20, r=0.1</v>
      </c>
      <c r="IV18" s="1" t="str" cm="1">
        <f t="array" aca="1" ref="IV18" ca="1">CONCATENATE(INDIRECT(ADDRESS(1,MATCH(_xlfn.MAXIFS(B18:IG18,metrics.rec,"Recatio"),B18:IG18,0)+1)), ", ", INDIRECT(ADDRESS(2,MATCH(_xlfn.MAXIFS(B18:IG18,metrics.rec,"Recatio"),B18:IG18,0)+1)))</f>
        <v>k=5, r=0.1</v>
      </c>
      <c r="IW18" s="1" t="str" cm="1">
        <f t="array" aca="1" ref="IW18" ca="1">CONCATENATE(INDIRECT(ADDRESS(1,MATCH(_xlfn.MINIFS(B18:IG18,metrics.rec,"Time"),B18:IG18,0)+1)), ", ", INDIRECT(ADDRESS(2,MATCH(_xlfn.MINIFS(B18:IG18,metrics.rec,"Time"),B18:IG18,0)+1)))</f>
        <v>k=5, r=0.9</v>
      </c>
    </row>
    <row r="19" spans="1:25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>
        <v>0.63900000000000001</v>
      </c>
      <c r="DS19" s="5">
        <v>0.70750000000000002</v>
      </c>
      <c r="DT19" s="5">
        <v>0.25530000000000003</v>
      </c>
      <c r="DU19" s="5">
        <v>1.6000000000000001E-3</v>
      </c>
      <c r="DV19" s="5">
        <v>0.876</v>
      </c>
      <c r="DW19" s="5">
        <v>0.62739999999999996</v>
      </c>
      <c r="DX19" s="5">
        <v>1</v>
      </c>
      <c r="DY19" s="5">
        <v>13.2164</v>
      </c>
      <c r="DZ19" s="4">
        <v>0.64539999999999997</v>
      </c>
      <c r="EA19" s="4">
        <v>0.72219999999999995</v>
      </c>
      <c r="EB19" s="4">
        <v>0.25080000000000002</v>
      </c>
      <c r="EC19" s="4">
        <v>5.1000000000000004E-3</v>
      </c>
      <c r="ED19" s="4">
        <v>0.86899999999999999</v>
      </c>
      <c r="EE19" s="4">
        <v>0.6129</v>
      </c>
      <c r="EF19" s="4">
        <v>1</v>
      </c>
      <c r="EG19" s="4">
        <v>8.8514999999999997</v>
      </c>
      <c r="EH19" s="5">
        <v>0.6522</v>
      </c>
      <c r="EI19" s="5">
        <v>0.73560000000000003</v>
      </c>
      <c r="EJ19" s="5">
        <v>0.2447</v>
      </c>
      <c r="EK19" s="5">
        <v>9.7000000000000003E-3</v>
      </c>
      <c r="EL19" s="5">
        <v>0.85350000000000004</v>
      </c>
      <c r="EM19" s="5">
        <v>0.59230000000000005</v>
      </c>
      <c r="EN19" s="5">
        <v>1</v>
      </c>
      <c r="EO19" s="5">
        <v>4.5609999999999999</v>
      </c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>
        <f t="shared" si="0"/>
        <v>0.65857500000000002</v>
      </c>
      <c r="II19" s="4">
        <f t="shared" si="1"/>
        <v>0.75302499999999994</v>
      </c>
      <c r="IJ19" s="4">
        <f t="shared" si="2"/>
        <v>0.23327500000000001</v>
      </c>
      <c r="IK19" s="4">
        <f t="shared" si="3"/>
        <v>1.4674999999999999E-2</v>
      </c>
      <c r="IL19" s="4">
        <f t="shared" si="4"/>
        <v>0.81371250000000006</v>
      </c>
      <c r="IM19" s="4">
        <f t="shared" si="5"/>
        <v>0.61086666666666667</v>
      </c>
      <c r="IN19" s="4">
        <f t="shared" si="6"/>
        <v>0.99614999999999998</v>
      </c>
      <c r="IO19" s="4">
        <f t="shared" si="7"/>
        <v>7.8009750000000011</v>
      </c>
      <c r="IP19" s="1" t="str" cm="1">
        <f t="array" aca="1" ref="IP19" ca="1">CONCATENATE(INDIRECT(ADDRESS(1,MATCH(_xlfn.MINIFS(B19:IG19,metrics.rec,"MAE"),B19:IG19,0)+1)), ", ", INDIRECT(ADDRESS(2,MATCH(_xlfn.MINIFS(B19:IG19,metrics.rec,"MAE"),B19:IG19,0)+1)))</f>
        <v>k=20, r=0.1</v>
      </c>
      <c r="IQ19" s="1" t="str" cm="1">
        <f t="array" aca="1" ref="IQ19" ca="1">CONCATENATE(INDIRECT(ADDRESS(1,MATCH(_xlfn.MINIFS(B19:IG19,metrics.rec,"MSE"),B19:IG19,0)+1)), ", ", INDIRECT(ADDRESS(2,MATCH(_xlfn.MINIFS(B19:IG19,metrics.rec,"MSE"),B19:IG19,0)+1)))</f>
        <v>k=20, r=0.1</v>
      </c>
      <c r="IR19" s="1" t="str" cm="1">
        <f t="array" aca="1" ref="IR19" ca="1">CONCATENATE(INDIRECT(ADDRESS(1,MATCH(_xlfn.MAXIFS(B19:IG19,metrics.rec,"R"),B19:IG19,0)+1)), ", ", INDIRECT(ADDRESS(2,MATCH(_xlfn.MAXIFS(B19:IG19,metrics.rec,"R"),B19:IG19,0)+1)))</f>
        <v>k=20, r=0.1</v>
      </c>
      <c r="IS19" s="1" t="str" cm="1">
        <f t="array" aca="1" ref="IS19" ca="1">CONCATENATE(INDIRECT(ADDRESS(1,MATCH(_xlfn.MAXIFS(B19:IG19,metrics.rec,"Precision"),B19:IG19,0)+1)), ", ", INDIRECT(ADDRESS(2,MATCH(_xlfn.MAXIFS(B19:IG19,metrics.rec,"Precision"),B19:IG19,0)+1)))</f>
        <v>k=5, r=0.9</v>
      </c>
      <c r="IT19" s="1" t="str" cm="1">
        <f t="array" aca="1" ref="IT19" ca="1">CONCATENATE(INDIRECT(ADDRESS(1,MATCH(_xlfn.MAXIFS(B19:IG19,metrics.rec,"Recall"),B19:IG19,0)+1)), ", ", INDIRECT(ADDRESS(2,MATCH(_xlfn.MAXIFS(B19:IG19,metrics.rec,"Recall"),B19:IG19,0)+1)))</f>
        <v>k=5, r=0.1</v>
      </c>
      <c r="IU19" s="1" t="str" cm="1">
        <f t="array" aca="1" ref="IU19" ca="1">CONCATENATE(INDIRECT(ADDRESS(1,MATCH(_xlfn.MAXIFS(B19:IG19,metrics.rec,"Coverage"),B19:IG19,0)+1)), ", ", INDIRECT(ADDRESS(2,MATCH(_xlfn.MAXIFS(B19:IG19,metrics.rec,"Coverage"),B19:IG19,0)+1)))</f>
        <v>k=20, r=0.1</v>
      </c>
      <c r="IV19" s="1" t="str" cm="1">
        <f t="array" aca="1" ref="IV19" ca="1">CONCATENATE(INDIRECT(ADDRESS(1,MATCH(_xlfn.MAXIFS(B19:IG19,metrics.rec,"Recatio"),B19:IG19,0)+1)), ", ", INDIRECT(ADDRESS(2,MATCH(_xlfn.MAXIFS(B19:IG19,metrics.rec,"Recatio"),B19:IG19,0)+1)))</f>
        <v>k=5, r=0.1</v>
      </c>
      <c r="IW19" s="1" t="str" cm="1">
        <f t="array" aca="1" ref="IW19" ca="1">CONCATENATE(INDIRECT(ADDRESS(1,MATCH(_xlfn.MINIFS(B19:IG19,metrics.rec,"Time"),B19:IG19,0)+1)), ", ", INDIRECT(ADDRESS(2,MATCH(_xlfn.MINIFS(B19:IG19,metrics.rec,"Time"),B19:IG19,0)+1)))</f>
        <v>k=5, r=0.9</v>
      </c>
    </row>
    <row r="20" spans="1:25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0.64039999999999997</v>
      </c>
      <c r="BG20" s="14">
        <v>0.71140000000000003</v>
      </c>
      <c r="BH20" s="14">
        <v>0.27739999999999998</v>
      </c>
      <c r="BI20" s="14">
        <v>8.8999999999999999E-3</v>
      </c>
      <c r="BJ20" s="14">
        <v>0.8649</v>
      </c>
      <c r="BK20" s="14">
        <v>0.65690000000000004</v>
      </c>
      <c r="BL20" s="14">
        <v>1</v>
      </c>
      <c r="BM20" s="14">
        <v>6.5637999999999996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0.64019999999999999</v>
      </c>
      <c r="CU20" s="4">
        <v>0.71079999999999999</v>
      </c>
      <c r="CV20" s="4">
        <v>0.28100000000000003</v>
      </c>
      <c r="CW20" s="4">
        <v>8.8999999999999999E-3</v>
      </c>
      <c r="CX20" s="4">
        <v>0.86309999999999998</v>
      </c>
      <c r="CY20" s="4">
        <v>0.65600000000000003</v>
      </c>
      <c r="CZ20" s="4">
        <v>1</v>
      </c>
      <c r="DA20" s="4">
        <v>4.9785000000000004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>
        <v>0.61460000000000004</v>
      </c>
      <c r="DS20" s="5">
        <v>0.65620000000000001</v>
      </c>
      <c r="DT20" s="5">
        <v>0.31390000000000001</v>
      </c>
      <c r="DU20" s="5">
        <v>1.6000000000000001E-3</v>
      </c>
      <c r="DV20" s="5">
        <v>0.88780000000000003</v>
      </c>
      <c r="DW20" s="5">
        <v>0.66249999999999998</v>
      </c>
      <c r="DX20" s="5">
        <v>1</v>
      </c>
      <c r="DY20" s="5">
        <v>14.176600000000001</v>
      </c>
      <c r="DZ20" s="4">
        <v>0.62729999999999997</v>
      </c>
      <c r="EA20" s="4">
        <v>0.68359999999999999</v>
      </c>
      <c r="EB20" s="4">
        <v>0.2969</v>
      </c>
      <c r="EC20" s="4">
        <v>4.7999999999999996E-3</v>
      </c>
      <c r="ED20" s="4">
        <v>0.87970000000000004</v>
      </c>
      <c r="EE20" s="4">
        <v>0.65810000000000002</v>
      </c>
      <c r="EF20" s="4">
        <v>1</v>
      </c>
      <c r="EG20" s="4">
        <v>9.2852999999999994</v>
      </c>
      <c r="EH20" s="5">
        <v>0.64239999999999997</v>
      </c>
      <c r="EI20" s="5">
        <v>0.71589999999999998</v>
      </c>
      <c r="EJ20" s="5">
        <v>0.27779999999999999</v>
      </c>
      <c r="EK20" s="5">
        <v>8.8000000000000005E-3</v>
      </c>
      <c r="EL20" s="5">
        <v>0.86260000000000003</v>
      </c>
      <c r="EM20" s="5">
        <v>0.65700000000000003</v>
      </c>
      <c r="EN20" s="5">
        <v>1</v>
      </c>
      <c r="EO20" s="5">
        <v>4.6795999999999998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0.6458600000000001</v>
      </c>
      <c r="II20" s="4">
        <f t="shared" si="1"/>
        <v>0.72717000000000009</v>
      </c>
      <c r="IJ20" s="4">
        <f t="shared" si="2"/>
        <v>0.26954</v>
      </c>
      <c r="IK20" s="4">
        <f t="shared" si="3"/>
        <v>9.1800000000000024E-3</v>
      </c>
      <c r="IL20" s="4">
        <f t="shared" si="4"/>
        <v>0.85270000000000012</v>
      </c>
      <c r="IM20" s="4">
        <f t="shared" si="5"/>
        <v>0.65810000000000002</v>
      </c>
      <c r="IN20" s="4">
        <f t="shared" si="6"/>
        <v>0.99839</v>
      </c>
      <c r="IO20" s="4">
        <f t="shared" si="7"/>
        <v>8.1872299999999996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k=20, r=0.1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k=20, r=0.1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k=20, r=0.1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r=0.9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k=5, r=0.1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k=20, r=0.1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k=5, r=0.1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k=5, r=0.9</v>
      </c>
    </row>
    <row r="21" spans="1:25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0.63539999999999996</v>
      </c>
      <c r="BG21" s="14">
        <v>0.70099999999999996</v>
      </c>
      <c r="BH21" s="14">
        <v>0.27950000000000003</v>
      </c>
      <c r="BI21" s="14">
        <v>9.2999999999999992E-3</v>
      </c>
      <c r="BJ21" s="14">
        <v>0.86099999999999999</v>
      </c>
      <c r="BK21" s="14">
        <v>0.626</v>
      </c>
      <c r="BL21" s="14">
        <v>1</v>
      </c>
      <c r="BM21" s="14">
        <v>6.1474000000000002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0.63419999999999999</v>
      </c>
      <c r="CU21" s="4">
        <v>0.69730000000000003</v>
      </c>
      <c r="CV21" s="4">
        <v>0.28410000000000002</v>
      </c>
      <c r="CW21" s="4">
        <v>9.1999999999999998E-3</v>
      </c>
      <c r="CX21" s="4">
        <v>0.86029999999999995</v>
      </c>
      <c r="CY21" s="4">
        <v>0.62570000000000003</v>
      </c>
      <c r="CZ21" s="4">
        <v>1</v>
      </c>
      <c r="DA21" s="4">
        <v>4.8220000000000001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>
        <v>0.60819999999999996</v>
      </c>
      <c r="DS21" s="5">
        <v>0.64239999999999997</v>
      </c>
      <c r="DT21" s="5">
        <v>0.3251</v>
      </c>
      <c r="DU21" s="5">
        <v>1.6000000000000001E-3</v>
      </c>
      <c r="DV21" s="5">
        <v>0.8861</v>
      </c>
      <c r="DW21" s="5">
        <v>0.65239999999999998</v>
      </c>
      <c r="DX21" s="5">
        <v>1</v>
      </c>
      <c r="DY21" s="5">
        <v>14.337400000000001</v>
      </c>
      <c r="DZ21" s="4">
        <v>0.62139999999999995</v>
      </c>
      <c r="EA21" s="4">
        <v>0.67069999999999996</v>
      </c>
      <c r="EB21" s="4">
        <v>0.30399999999999999</v>
      </c>
      <c r="EC21" s="4">
        <v>4.8999999999999998E-3</v>
      </c>
      <c r="ED21" s="4">
        <v>0.87739999999999996</v>
      </c>
      <c r="EE21" s="4">
        <v>0.64139999999999997</v>
      </c>
      <c r="EF21" s="4">
        <v>1</v>
      </c>
      <c r="EG21" s="4">
        <v>8.6666000000000007</v>
      </c>
      <c r="EH21" s="5">
        <v>0.63560000000000005</v>
      </c>
      <c r="EI21" s="5">
        <v>0.70169999999999999</v>
      </c>
      <c r="EJ21" s="5">
        <v>0.27939999999999998</v>
      </c>
      <c r="EK21" s="5">
        <v>9.2999999999999992E-3</v>
      </c>
      <c r="EL21" s="5">
        <v>0.86040000000000005</v>
      </c>
      <c r="EM21" s="5">
        <v>0.62580000000000002</v>
      </c>
      <c r="EN21" s="5">
        <v>1</v>
      </c>
      <c r="EO21" s="5">
        <v>4.5399000000000003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0.63948000000000005</v>
      </c>
      <c r="II21" s="4">
        <f t="shared" si="1"/>
        <v>0.71253999999999995</v>
      </c>
      <c r="IJ21" s="4">
        <f t="shared" si="2"/>
        <v>0.27372000000000002</v>
      </c>
      <c r="IK21" s="4">
        <f t="shared" si="3"/>
        <v>1.2160000000000001E-2</v>
      </c>
      <c r="IL21" s="4">
        <f t="shared" si="4"/>
        <v>0.83899999999999986</v>
      </c>
      <c r="IM21" s="4">
        <f t="shared" si="5"/>
        <v>0.63426000000000005</v>
      </c>
      <c r="IN21" s="4">
        <f t="shared" si="6"/>
        <v>0.99759999999999993</v>
      </c>
      <c r="IO21" s="4">
        <f t="shared" si="7"/>
        <v>7.5555399999999988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k=20, r=0.1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k=20, r=0.1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k=20, r=0.1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r=0.9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k=5, r=0.1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r=0.1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k=5, r=0.1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k=5, r=0.9</v>
      </c>
    </row>
    <row r="22" spans="1:25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0.64670000000000005</v>
      </c>
      <c r="BG22" s="14">
        <v>0.72240000000000004</v>
      </c>
      <c r="BH22" s="14">
        <v>0.26140000000000002</v>
      </c>
      <c r="BI22" s="14">
        <v>9.1999999999999998E-3</v>
      </c>
      <c r="BJ22" s="14">
        <v>0.85980000000000001</v>
      </c>
      <c r="BK22" s="14">
        <v>0.62749999999999995</v>
      </c>
      <c r="BL22" s="14">
        <v>1</v>
      </c>
      <c r="BM22" s="14">
        <v>6.7146999999999997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16"/>
      <c r="CU22" s="16"/>
      <c r="CV22" s="16"/>
      <c r="CW22" s="16"/>
      <c r="CX22" s="16"/>
      <c r="CY22" s="16"/>
      <c r="CZ22" s="16"/>
      <c r="DA22" s="16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>
        <v>0.62790000000000001</v>
      </c>
      <c r="DS22" s="5">
        <v>0.68200000000000005</v>
      </c>
      <c r="DT22" s="5">
        <v>0.29239999999999999</v>
      </c>
      <c r="DU22" s="5">
        <v>1.6000000000000001E-3</v>
      </c>
      <c r="DV22" s="5">
        <v>0.88090000000000002</v>
      </c>
      <c r="DW22" s="5">
        <v>0.65149999999999997</v>
      </c>
      <c r="DX22" s="5">
        <v>1</v>
      </c>
      <c r="DY22" s="5">
        <v>12.5481</v>
      </c>
      <c r="DZ22" s="4">
        <v>0.63719999999999999</v>
      </c>
      <c r="EA22" s="4">
        <v>0.7026</v>
      </c>
      <c r="EB22" s="4">
        <v>0.27700000000000002</v>
      </c>
      <c r="EC22" s="4">
        <v>4.8999999999999998E-3</v>
      </c>
      <c r="ED22" s="4">
        <v>0.87370000000000003</v>
      </c>
      <c r="EE22" s="4">
        <v>0.64129999999999998</v>
      </c>
      <c r="EF22" s="4">
        <v>1</v>
      </c>
      <c r="EG22" s="4">
        <v>8.4742999999999995</v>
      </c>
      <c r="EH22" s="5">
        <v>0.64759999999999995</v>
      </c>
      <c r="EI22" s="5">
        <v>0.72440000000000004</v>
      </c>
      <c r="EJ22" s="5">
        <v>0.26350000000000001</v>
      </c>
      <c r="EK22" s="5">
        <v>9.1999999999999998E-3</v>
      </c>
      <c r="EL22" s="5">
        <v>0.85970000000000002</v>
      </c>
      <c r="EM22" s="5">
        <v>0.62739999999999996</v>
      </c>
      <c r="EN22" s="5">
        <v>1</v>
      </c>
      <c r="EO22" s="5">
        <v>4.4896000000000003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0.64710000000000001</v>
      </c>
      <c r="FW22" s="4">
        <v>0.7238</v>
      </c>
      <c r="FX22" s="4">
        <v>0.26279999999999998</v>
      </c>
      <c r="FY22" s="4">
        <v>9.2999999999999992E-3</v>
      </c>
      <c r="FZ22" s="4">
        <v>0.85829999999999995</v>
      </c>
      <c r="GA22" s="4"/>
      <c r="GB22" s="4">
        <v>1</v>
      </c>
      <c r="GC22" s="4">
        <v>4.7000999999999999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0.65098</v>
      </c>
      <c r="II22" s="4">
        <f t="shared" si="1"/>
        <v>0.73442000000000007</v>
      </c>
      <c r="IJ22" s="4">
        <f t="shared" si="2"/>
        <v>0.25562999999999997</v>
      </c>
      <c r="IK22" s="4">
        <f t="shared" si="3"/>
        <v>1.2190000000000001E-2</v>
      </c>
      <c r="IL22" s="4">
        <f t="shared" si="4"/>
        <v>0.83788000000000018</v>
      </c>
      <c r="IM22" s="4">
        <f t="shared" si="5"/>
        <v>0.63692499999999996</v>
      </c>
      <c r="IN22" s="4">
        <f t="shared" si="6"/>
        <v>0.99759999999999993</v>
      </c>
      <c r="IO22" s="4">
        <f t="shared" si="7"/>
        <v>7.5831800000000005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k=20, r=0.1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k=20, r=0.1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k=20, r=0.1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r=0.9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k=5, r=0.1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r=0.1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k=5, r=0.1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k=5, r=0.9</v>
      </c>
    </row>
    <row r="23" spans="1:25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>
        <v>0.62570000000000003</v>
      </c>
      <c r="DS23" s="5">
        <v>0.67700000000000005</v>
      </c>
      <c r="DT23" s="5">
        <v>0.29780000000000001</v>
      </c>
      <c r="DU23" s="5">
        <v>1.6000000000000001E-3</v>
      </c>
      <c r="DV23" s="5">
        <v>0.87870000000000004</v>
      </c>
      <c r="DW23" s="5">
        <v>0.64880000000000004</v>
      </c>
      <c r="DX23" s="5">
        <v>1</v>
      </c>
      <c r="DY23" s="5">
        <v>12.6228</v>
      </c>
      <c r="DZ23" s="4">
        <v>0.63500000000000001</v>
      </c>
      <c r="EA23" s="4">
        <v>0.69799999999999995</v>
      </c>
      <c r="EB23" s="4">
        <v>0.28570000000000001</v>
      </c>
      <c r="EC23" s="4">
        <v>4.8999999999999998E-3</v>
      </c>
      <c r="ED23" s="4">
        <v>0.872</v>
      </c>
      <c r="EE23" s="4">
        <v>0.6391</v>
      </c>
      <c r="EF23" s="4">
        <v>1</v>
      </c>
      <c r="EG23" s="4">
        <v>8.6524000000000001</v>
      </c>
      <c r="EH23" s="5">
        <v>0.64680000000000004</v>
      </c>
      <c r="EI23" s="5">
        <v>0.7238</v>
      </c>
      <c r="EJ23" s="5">
        <v>0.2626</v>
      </c>
      <c r="EK23" s="5">
        <v>9.2999999999999992E-3</v>
      </c>
      <c r="EL23" s="5">
        <v>0.85809999999999997</v>
      </c>
      <c r="EM23" s="5">
        <v>0.62509999999999999</v>
      </c>
      <c r="EN23" s="5">
        <v>1</v>
      </c>
      <c r="EO23" s="5">
        <v>4.5155000000000003</v>
      </c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>
        <f t="shared" si="0"/>
        <v>0.65186250000000001</v>
      </c>
      <c r="II23" s="4">
        <f t="shared" si="1"/>
        <v>0.73797499999999994</v>
      </c>
      <c r="IJ23" s="4">
        <f t="shared" si="2"/>
        <v>0.25786250000000005</v>
      </c>
      <c r="IK23" s="4">
        <f t="shared" si="3"/>
        <v>1.29125E-2</v>
      </c>
      <c r="IL23" s="4">
        <f t="shared" si="4"/>
        <v>0.83071250000000008</v>
      </c>
      <c r="IM23" s="4">
        <f t="shared" si="5"/>
        <v>0.63766666666666671</v>
      </c>
      <c r="IN23" s="4">
        <f t="shared" si="6"/>
        <v>0.997</v>
      </c>
      <c r="IO23" s="4">
        <f t="shared" si="7"/>
        <v>7.8851624999999999</v>
      </c>
      <c r="IP23" s="1" t="str" cm="1">
        <f t="array" aca="1" ref="IP23" ca="1">CONCATENATE(INDIRECT(ADDRESS(1,MATCH(_xlfn.MINIFS(B23:IG23,metrics.rec,"MAE"),B23:IG23,0)+1)), ", ", INDIRECT(ADDRESS(2,MATCH(_xlfn.MINIFS(B23:IG23,metrics.rec,"MAE"),B23:IG23,0)+1)))</f>
        <v>k=20, r=0.1</v>
      </c>
      <c r="IQ23" s="1" t="str" cm="1">
        <f t="array" aca="1" ref="IQ23" ca="1">CONCATENATE(INDIRECT(ADDRESS(1,MATCH(_xlfn.MINIFS(B23:IG23,metrics.rec,"MSE"),B23:IG23,0)+1)), ", ", INDIRECT(ADDRESS(2,MATCH(_xlfn.MINIFS(B23:IG23,metrics.rec,"MSE"),B23:IG23,0)+1)))</f>
        <v>k=20, r=0.1</v>
      </c>
      <c r="IR23" s="1" t="str" cm="1">
        <f t="array" aca="1" ref="IR23" ca="1">CONCATENATE(INDIRECT(ADDRESS(1,MATCH(_xlfn.MAXIFS(B23:IG23,metrics.rec,"R"),B23:IG23,0)+1)), ", ", INDIRECT(ADDRESS(2,MATCH(_xlfn.MAXIFS(B23:IG23,metrics.rec,"R"),B23:IG23,0)+1)))</f>
        <v>k=20, r=0.1</v>
      </c>
      <c r="IS23" s="1" t="str" cm="1">
        <f t="array" aca="1" ref="IS23" ca="1">CONCATENATE(INDIRECT(ADDRESS(1,MATCH(_xlfn.MAXIFS(B23:IG23,metrics.rec,"Precision"),B23:IG23,0)+1)), ", ", INDIRECT(ADDRESS(2,MATCH(_xlfn.MAXIFS(B23:IG23,metrics.rec,"Precision"),B23:IG23,0)+1)))</f>
        <v>k=5, r=0.9</v>
      </c>
      <c r="IT23" s="1" t="str" cm="1">
        <f t="array" aca="1" ref="IT23" ca="1">CONCATENATE(INDIRECT(ADDRESS(1,MATCH(_xlfn.MAXIFS(B23:IG23,metrics.rec,"Recall"),B23:IG23,0)+1)), ", ", INDIRECT(ADDRESS(2,MATCH(_xlfn.MAXIFS(B23:IG23,metrics.rec,"Recall"),B23:IG23,0)+1)))</f>
        <v>k=5, r=0.1</v>
      </c>
      <c r="IU23" s="1" t="str" cm="1">
        <f t="array" aca="1" ref="IU23" ca="1">CONCATENATE(INDIRECT(ADDRESS(1,MATCH(_xlfn.MAXIFS(B23:IG23,metrics.rec,"Coverage"),B23:IG23,0)+1)), ", ", INDIRECT(ADDRESS(2,MATCH(_xlfn.MAXIFS(B23:IG23,metrics.rec,"Coverage"),B23:IG23,0)+1)))</f>
        <v>k=20, r=0.1</v>
      </c>
      <c r="IV23" s="1" t="str" cm="1">
        <f t="array" aca="1" ref="IV23" ca="1">CONCATENATE(INDIRECT(ADDRESS(1,MATCH(_xlfn.MAXIFS(B23:IG23,metrics.rec,"Recatio"),B23:IG23,0)+1)), ", ", INDIRECT(ADDRESS(2,MATCH(_xlfn.MAXIFS(B23:IG23,metrics.rec,"Recatio"),B23:IG23,0)+1)))</f>
        <v>k=5, r=0.1</v>
      </c>
      <c r="IW23" s="1" t="str" cm="1">
        <f t="array" aca="1" ref="IW23" ca="1">CONCATENATE(INDIRECT(ADDRESS(1,MATCH(_xlfn.MINIFS(B23:IG23,metrics.rec,"Time"),B23:IG23,0)+1)), ", ", INDIRECT(ADDRESS(2,MATCH(_xlfn.MINIFS(B23:IG23,metrics.rec,"Time"),B23:IG23,0)+1)))</f>
        <v>k=5, r=0.9</v>
      </c>
    </row>
    <row r="24" spans="1:25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>
        <v>0.63859999999999995</v>
      </c>
      <c r="DS24" s="5">
        <v>0.70540000000000003</v>
      </c>
      <c r="DT24" s="5">
        <v>0.28639999999999999</v>
      </c>
      <c r="DU24" s="5">
        <v>1.6000000000000001E-3</v>
      </c>
      <c r="DV24" s="5">
        <v>0.88039999999999996</v>
      </c>
      <c r="DW24" s="5">
        <v>0.65110000000000001</v>
      </c>
      <c r="DX24" s="5">
        <v>1</v>
      </c>
      <c r="DY24" s="5">
        <v>11.9269</v>
      </c>
      <c r="DZ24" s="4">
        <v>0.64510000000000001</v>
      </c>
      <c r="EA24" s="4">
        <v>0.72009999999999996</v>
      </c>
      <c r="EB24" s="4">
        <v>0.27429999999999999</v>
      </c>
      <c r="EC24" s="4">
        <v>4.8999999999999998E-3</v>
      </c>
      <c r="ED24" s="4">
        <v>0.87260000000000004</v>
      </c>
      <c r="EE24" s="4">
        <v>0.6411</v>
      </c>
      <c r="EF24" s="4">
        <v>1</v>
      </c>
      <c r="EG24" s="4">
        <v>8.9403000000000006</v>
      </c>
      <c r="EH24" s="5">
        <v>0.65229999999999999</v>
      </c>
      <c r="EI24" s="5">
        <v>0.73509999999999998</v>
      </c>
      <c r="EJ24" s="5">
        <v>0.26029999999999998</v>
      </c>
      <c r="EK24" s="5">
        <v>9.1999999999999998E-3</v>
      </c>
      <c r="EL24" s="5">
        <v>0.85909999999999997</v>
      </c>
      <c r="EM24" s="5">
        <v>0.62719999999999998</v>
      </c>
      <c r="EN24" s="5">
        <v>1</v>
      </c>
      <c r="EO24" s="5">
        <v>4.6391999999999998</v>
      </c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>
        <f t="shared" si="0"/>
        <v>0.65816249999999998</v>
      </c>
      <c r="II24" s="4">
        <f t="shared" si="1"/>
        <v>0.75122499999999992</v>
      </c>
      <c r="IJ24" s="4">
        <f t="shared" si="2"/>
        <v>0.25166250000000001</v>
      </c>
      <c r="IK24" s="4">
        <f t="shared" si="3"/>
        <v>1.2912500000000002E-2</v>
      </c>
      <c r="IL24" s="4">
        <f t="shared" si="4"/>
        <v>0.83201249999999993</v>
      </c>
      <c r="IM24" s="4">
        <f t="shared" si="5"/>
        <v>0.63980000000000004</v>
      </c>
      <c r="IN24" s="4">
        <f t="shared" si="6"/>
        <v>0.99704999999999999</v>
      </c>
      <c r="IO24" s="4">
        <f t="shared" si="7"/>
        <v>7.7691000000000008</v>
      </c>
      <c r="IP24" s="1" t="str" cm="1">
        <f t="array" aca="1" ref="IP24" ca="1">CONCATENATE(INDIRECT(ADDRESS(1,MATCH(_xlfn.MINIFS(B24:IG24,metrics.rec,"MAE"),B24:IG24,0)+1)), ", ", INDIRECT(ADDRESS(2,MATCH(_xlfn.MINIFS(B24:IG24,metrics.rec,"MAE"),B24:IG24,0)+1)))</f>
        <v>k=5, r=0.1</v>
      </c>
      <c r="IQ24" s="1" t="str" cm="1">
        <f t="array" aca="1" ref="IQ24" ca="1">CONCATENATE(INDIRECT(ADDRESS(1,MATCH(_xlfn.MINIFS(B24:IG24,metrics.rec,"MSE"),B24:IG24,0)+1)), ", ", INDIRECT(ADDRESS(2,MATCH(_xlfn.MINIFS(B24:IG24,metrics.rec,"MSE"),B24:IG24,0)+1)))</f>
        <v>k=5, r=0.1</v>
      </c>
      <c r="IR24" s="1" t="str" cm="1">
        <f t="array" aca="1" ref="IR24" ca="1">CONCATENATE(INDIRECT(ADDRESS(1,MATCH(_xlfn.MAXIFS(B24:IG24,metrics.rec,"R"),B24:IG24,0)+1)), ", ", INDIRECT(ADDRESS(2,MATCH(_xlfn.MAXIFS(B24:IG24,metrics.rec,"R"),B24:IG24,0)+1)))</f>
        <v>k=20, r=0.1</v>
      </c>
      <c r="IS24" s="1" t="str" cm="1">
        <f t="array" aca="1" ref="IS24" ca="1">CONCATENATE(INDIRECT(ADDRESS(1,MATCH(_xlfn.MAXIFS(B24:IG24,metrics.rec,"Precision"),B24:IG24,0)+1)), ", ", INDIRECT(ADDRESS(2,MATCH(_xlfn.MAXIFS(B24:IG24,metrics.rec,"Precision"),B24:IG24,0)+1)))</f>
        <v>k=5, r=0.9</v>
      </c>
      <c r="IT24" s="1" t="str" cm="1">
        <f t="array" aca="1" ref="IT24" ca="1">CONCATENATE(INDIRECT(ADDRESS(1,MATCH(_xlfn.MAXIFS(B24:IG24,metrics.rec,"Recall"),B24:IG24,0)+1)), ", ", INDIRECT(ADDRESS(2,MATCH(_xlfn.MAXIFS(B24:IG24,metrics.rec,"Recall"),B24:IG24,0)+1)))</f>
        <v>k=20, r=0.1</v>
      </c>
      <c r="IU24" s="1" t="str" cm="1">
        <f t="array" aca="1" ref="IU24" ca="1">CONCATENATE(INDIRECT(ADDRESS(1,MATCH(_xlfn.MAXIFS(B24:IG24,metrics.rec,"Coverage"),B24:IG24,0)+1)), ", ", INDIRECT(ADDRESS(2,MATCH(_xlfn.MAXIFS(B24:IG24,metrics.rec,"Coverage"),B24:IG24,0)+1)))</f>
        <v>k=20, r=0.1</v>
      </c>
      <c r="IV24" s="1" t="str" cm="1">
        <f t="array" aca="1" ref="IV24" ca="1">CONCATENATE(INDIRECT(ADDRESS(1,MATCH(_xlfn.MAXIFS(B24:IG24,metrics.rec,"Recatio"),B24:IG24,0)+1)), ", ", INDIRECT(ADDRESS(2,MATCH(_xlfn.MAXIFS(B24:IG24,metrics.rec,"Recatio"),B24:IG24,0)+1)))</f>
        <v>k=5, r=0.1</v>
      </c>
      <c r="IW24" s="1" t="str" cm="1">
        <f t="array" aca="1" ref="IW24" ca="1">CONCATENATE(INDIRECT(ADDRESS(1,MATCH(_xlfn.MINIFS(B24:IG24,metrics.rec,"Time"),B24:IG24,0)+1)), ", ", INDIRECT(ADDRESS(2,MATCH(_xlfn.MINIFS(B24:IG24,metrics.rec,"Time"),B24:IG24,0)+1)))</f>
        <v>k=5, r=0.9</v>
      </c>
    </row>
    <row r="25" spans="1:25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>
        <v>0.68230000000000002</v>
      </c>
      <c r="DS25" s="5">
        <v>0.79579999999999995</v>
      </c>
      <c r="DT25" s="5">
        <v>0.26050000000000001</v>
      </c>
      <c r="DU25" s="5">
        <v>1.6999999999999999E-3</v>
      </c>
      <c r="DV25" s="5">
        <v>0.87109999999999999</v>
      </c>
      <c r="DW25" s="5">
        <v>0.60560000000000003</v>
      </c>
      <c r="DX25" s="5">
        <v>1</v>
      </c>
      <c r="DY25" s="5">
        <v>84.090100000000007</v>
      </c>
      <c r="DZ25" s="4">
        <v>0.69530000000000003</v>
      </c>
      <c r="EA25" s="4">
        <v>0.82769999999999999</v>
      </c>
      <c r="EB25" s="4">
        <v>0.24629999999999999</v>
      </c>
      <c r="EC25" s="4">
        <v>5.1000000000000004E-3</v>
      </c>
      <c r="ED25" s="4">
        <v>0.86209999999999998</v>
      </c>
      <c r="EE25" s="4">
        <v>0.60619999999999996</v>
      </c>
      <c r="EF25" s="4">
        <v>1</v>
      </c>
      <c r="EG25" s="4">
        <v>58.224699999999999</v>
      </c>
      <c r="EH25" s="5">
        <v>0.71009999999999995</v>
      </c>
      <c r="EI25" s="5">
        <v>0.86199999999999999</v>
      </c>
      <c r="EJ25" s="5">
        <v>0.23400000000000001</v>
      </c>
      <c r="EK25" s="5">
        <v>9.4999999999999998E-3</v>
      </c>
      <c r="EL25" s="5">
        <v>0.84650000000000003</v>
      </c>
      <c r="EM25" s="5">
        <v>0.60309999999999997</v>
      </c>
      <c r="EN25" s="5">
        <v>1</v>
      </c>
      <c r="EO25" s="5">
        <v>33.374200000000002</v>
      </c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>
        <f t="shared" si="0"/>
        <v>0.70887500000000003</v>
      </c>
      <c r="II25" s="4">
        <f t="shared" si="1"/>
        <v>0.85967499999999997</v>
      </c>
      <c r="IJ25" s="4">
        <f t="shared" si="2"/>
        <v>0.2328625</v>
      </c>
      <c r="IK25" s="4">
        <f t="shared" si="3"/>
        <v>1.3275E-2</v>
      </c>
      <c r="IL25" s="4">
        <f t="shared" si="4"/>
        <v>0.80169999999999997</v>
      </c>
      <c r="IM25" s="4">
        <f t="shared" si="5"/>
        <v>0.60496666666666665</v>
      </c>
      <c r="IN25" s="4">
        <f t="shared" si="6"/>
        <v>0.99798750000000003</v>
      </c>
      <c r="IO25" s="4">
        <f t="shared" si="7"/>
        <v>52.994337499999986</v>
      </c>
      <c r="IP25" s="1" t="str" cm="1">
        <f t="array" aca="1" ref="IP25" ca="1">CONCATENATE(INDIRECT(ADDRESS(1,MATCH(_xlfn.MINIFS(B25:IG25,metrics.rec,"MAE"),B25:IG25,0)+1)), ", ", INDIRECT(ADDRESS(2,MATCH(_xlfn.MINIFS(B25:IG25,metrics.rec,"MAE"),B25:IG25,0)+1)))</f>
        <v>k=5, r=0.1</v>
      </c>
      <c r="IQ25" s="1" t="str" cm="1">
        <f t="array" aca="1" ref="IQ25" ca="1">CONCATENATE(INDIRECT(ADDRESS(1,MATCH(_xlfn.MINIFS(B25:IG25,metrics.rec,"MSE"),B25:IG25,0)+1)), ", ", INDIRECT(ADDRESS(2,MATCH(_xlfn.MINIFS(B25:IG25,metrics.rec,"MSE"),B25:IG25,0)+1)))</f>
        <v>k=5, r=0.1</v>
      </c>
      <c r="IR25" s="1" t="str" cm="1">
        <f t="array" aca="1" ref="IR25" ca="1">CONCATENATE(INDIRECT(ADDRESS(1,MATCH(_xlfn.MAXIFS(B25:IG25,metrics.rec,"R"),B25:IG25,0)+1)), ", ", INDIRECT(ADDRESS(2,MATCH(_xlfn.MAXIFS(B25:IG25,metrics.rec,"R"),B25:IG25,0)+1)))</f>
        <v>k=20, r=0.1</v>
      </c>
      <c r="IS25" s="1" t="str" cm="1">
        <f t="array" aca="1" ref="IS25" ca="1">CONCATENATE(INDIRECT(ADDRESS(1,MATCH(_xlfn.MAXIFS(B25:IG25,metrics.rec,"Precision"),B25:IG25,0)+1)), ", ", INDIRECT(ADDRESS(2,MATCH(_xlfn.MAXIFS(B25:IG25,metrics.rec,"Precision"),B25:IG25,0)+1)))</f>
        <v>k=5, r=0.9</v>
      </c>
      <c r="IT25" s="1" t="str" cm="1">
        <f t="array" aca="1" ref="IT25" ca="1">CONCATENATE(INDIRECT(ADDRESS(1,MATCH(_xlfn.MAXIFS(B25:IG25,metrics.rec,"Recall"),B25:IG25,0)+1)), ", ", INDIRECT(ADDRESS(2,MATCH(_xlfn.MAXIFS(B25:IG25,metrics.rec,"Recall"),B25:IG25,0)+1)))</f>
        <v>k=5, r=0.1</v>
      </c>
      <c r="IU25" s="1" t="str" cm="1">
        <f t="array" aca="1" ref="IU25" ca="1">CONCATENATE(INDIRECT(ADDRESS(1,MATCH(_xlfn.MAXIFS(B25:IG25,metrics.rec,"Coverage"),B25:IG25,0)+1)), ", ", INDIRECT(ADDRESS(2,MATCH(_xlfn.MAXIFS(B25:IG25,metrics.rec,"Coverage"),B25:IG25,0)+1)))</f>
        <v>k=20, r=0.3</v>
      </c>
      <c r="IV25" s="1" t="str" cm="1">
        <f t="array" aca="1" ref="IV25" ca="1">CONCATENATE(INDIRECT(ADDRESS(1,MATCH(_xlfn.MAXIFS(B25:IG25,metrics.rec,"Recatio"),B25:IG25,0)+1)), ", ", INDIRECT(ADDRESS(2,MATCH(_xlfn.MAXIFS(B25:IG25,metrics.rec,"Recatio"),B25:IG25,0)+1)))</f>
        <v>k=5, r=0.1</v>
      </c>
      <c r="IW25" s="1" t="str" cm="1">
        <f t="array" aca="1" ref="IW25" ca="1">CONCATENATE(INDIRECT(ADDRESS(1,MATCH(_xlfn.MINIFS(B25:IG25,metrics.rec,"Time"),B25:IG25,0)+1)), ", ", INDIRECT(ADDRESS(2,MATCH(_xlfn.MINIFS(B25:IG25,metrics.rec,"Time"),B25:IG25,0)+1)))</f>
        <v>k=5, r=0.9</v>
      </c>
    </row>
    <row r="26" spans="1:25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>
        <v>0.61760000000000004</v>
      </c>
      <c r="DS26" s="5">
        <v>0.66320000000000001</v>
      </c>
      <c r="DT26" s="5">
        <v>0.3044</v>
      </c>
      <c r="DU26" s="5">
        <v>1.6000000000000001E-3</v>
      </c>
      <c r="DV26" s="5">
        <v>0.88519999999999999</v>
      </c>
      <c r="DW26" s="5">
        <v>0.65249999999999997</v>
      </c>
      <c r="DX26" s="5">
        <v>1</v>
      </c>
      <c r="DY26" s="5">
        <v>10.771699999999999</v>
      </c>
      <c r="DZ26" s="4">
        <v>0.63160000000000005</v>
      </c>
      <c r="EA26" s="4">
        <v>0.69259999999999999</v>
      </c>
      <c r="EB26" s="4">
        <v>0.28299999999999997</v>
      </c>
      <c r="EC26" s="4">
        <v>4.8999999999999998E-3</v>
      </c>
      <c r="ED26" s="4">
        <v>0.87660000000000005</v>
      </c>
      <c r="EE26" s="4">
        <v>0.6421</v>
      </c>
      <c r="EF26" s="4">
        <v>1</v>
      </c>
      <c r="EG26" s="4">
        <v>8.8887999999999998</v>
      </c>
      <c r="EH26" s="5">
        <v>0.64539999999999997</v>
      </c>
      <c r="EI26" s="5">
        <v>0.72099999999999997</v>
      </c>
      <c r="EJ26" s="5">
        <v>0.26579999999999998</v>
      </c>
      <c r="EK26" s="5">
        <v>9.2999999999999992E-3</v>
      </c>
      <c r="EL26" s="5">
        <v>0.86140000000000005</v>
      </c>
      <c r="EM26" s="5">
        <v>0.62809999999999999</v>
      </c>
      <c r="EN26" s="5">
        <v>1</v>
      </c>
      <c r="EO26" s="5">
        <v>4.8346</v>
      </c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>
        <f t="shared" si="0"/>
        <v>0.64729999999999999</v>
      </c>
      <c r="II26" s="4">
        <f t="shared" si="1"/>
        <v>0.72887499999999994</v>
      </c>
      <c r="IJ26" s="4">
        <f t="shared" si="2"/>
        <v>0.25952500000000001</v>
      </c>
      <c r="IK26" s="4">
        <f t="shared" si="3"/>
        <v>1.2925000000000002E-2</v>
      </c>
      <c r="IL26" s="4">
        <f t="shared" si="4"/>
        <v>0.83498749999999999</v>
      </c>
      <c r="IM26" s="4">
        <f t="shared" si="5"/>
        <v>0.64089999999999991</v>
      </c>
      <c r="IN26" s="4">
        <f t="shared" si="6"/>
        <v>0.997</v>
      </c>
      <c r="IO26" s="4">
        <f t="shared" si="7"/>
        <v>7.426075</v>
      </c>
      <c r="IP26" s="1" t="str" cm="1">
        <f t="array" aca="1" ref="IP26" ca="1">CONCATENATE(INDIRECT(ADDRESS(1,MATCH(_xlfn.MINIFS(B26:IG26,metrics.rec,"MAE"),B26:IG26,0)+1)), ", ", INDIRECT(ADDRESS(2,MATCH(_xlfn.MINIFS(B26:IG26,metrics.rec,"MAE"),B26:IG26,0)+1)))</f>
        <v>k=20, r=0.1</v>
      </c>
      <c r="IQ26" s="1" t="str" cm="1">
        <f t="array" aca="1" ref="IQ26" ca="1">CONCATENATE(INDIRECT(ADDRESS(1,MATCH(_xlfn.MINIFS(B26:IG26,metrics.rec,"MSE"),B26:IG26,0)+1)), ", ", INDIRECT(ADDRESS(2,MATCH(_xlfn.MINIFS(B26:IG26,metrics.rec,"MSE"),B26:IG26,0)+1)))</f>
        <v>k=20, r=0.1</v>
      </c>
      <c r="IR26" s="1" t="str" cm="1">
        <f t="array" aca="1" ref="IR26" ca="1">CONCATENATE(INDIRECT(ADDRESS(1,MATCH(_xlfn.MAXIFS(B26:IG26,metrics.rec,"R"),B26:IG26,0)+1)), ", ", INDIRECT(ADDRESS(2,MATCH(_xlfn.MAXIFS(B26:IG26,metrics.rec,"R"),B26:IG26,0)+1)))</f>
        <v>k=20, r=0.1</v>
      </c>
      <c r="IS26" s="1" t="str" cm="1">
        <f t="array" aca="1" ref="IS26" ca="1">CONCATENATE(INDIRECT(ADDRESS(1,MATCH(_xlfn.MAXIFS(B26:IG26,metrics.rec,"Precision"),B26:IG26,0)+1)), ", ", INDIRECT(ADDRESS(2,MATCH(_xlfn.MAXIFS(B26:IG26,metrics.rec,"Precision"),B26:IG26,0)+1)))</f>
        <v>k=5, r=0.9</v>
      </c>
      <c r="IT26" s="1" t="str" cm="1">
        <f t="array" aca="1" ref="IT26" ca="1">CONCATENATE(INDIRECT(ADDRESS(1,MATCH(_xlfn.MAXIFS(B26:IG26,metrics.rec,"Recall"),B26:IG26,0)+1)), ", ", INDIRECT(ADDRESS(2,MATCH(_xlfn.MAXIFS(B26:IG26,metrics.rec,"Recall"),B26:IG26,0)+1)))</f>
        <v>k=5, r=0.1</v>
      </c>
      <c r="IU26" s="1" t="str" cm="1">
        <f t="array" aca="1" ref="IU26" ca="1">CONCATENATE(INDIRECT(ADDRESS(1,MATCH(_xlfn.MAXIFS(B26:IG26,metrics.rec,"Coverage"),B26:IG26,0)+1)), ", ", INDIRECT(ADDRESS(2,MATCH(_xlfn.MAXIFS(B26:IG26,metrics.rec,"Coverage"),B26:IG26,0)+1)))</f>
        <v>k=20, r=0.1</v>
      </c>
      <c r="IV26" s="1" t="str" cm="1">
        <f t="array" aca="1" ref="IV26" ca="1">CONCATENATE(INDIRECT(ADDRESS(1,MATCH(_xlfn.MAXIFS(B26:IG26,metrics.rec,"Recatio"),B26:IG26,0)+1)), ", ", INDIRECT(ADDRESS(2,MATCH(_xlfn.MAXIFS(B26:IG26,metrics.rec,"Recatio"),B26:IG26,0)+1)))</f>
        <v>k=5, r=0.1</v>
      </c>
      <c r="IW26" s="1" t="str" cm="1">
        <f t="array" aca="1" ref="IW26" ca="1">CONCATENATE(INDIRECT(ADDRESS(1,MATCH(_xlfn.MINIFS(B26:IG26,metrics.rec,"Time"),B26:IG26,0)+1)), ", ", INDIRECT(ADDRESS(2,MATCH(_xlfn.MINIFS(B26:IG26,metrics.rec,"Time"),B26:IG26,0)+1)))</f>
        <v>k=5, r=0.9</v>
      </c>
    </row>
    <row r="27" spans="1:25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>
        <v>0.60909999999999997</v>
      </c>
      <c r="DS27" s="5">
        <v>0.64500000000000002</v>
      </c>
      <c r="DT27" s="5">
        <v>0.32469999999999999</v>
      </c>
      <c r="DU27" s="5">
        <v>1.6000000000000001E-3</v>
      </c>
      <c r="DV27" s="5">
        <v>0.89170000000000005</v>
      </c>
      <c r="DW27" s="5">
        <v>0.66420000000000001</v>
      </c>
      <c r="DX27" s="5">
        <v>1</v>
      </c>
      <c r="DY27" s="5">
        <v>10.4376</v>
      </c>
      <c r="DZ27" s="4">
        <v>0.622</v>
      </c>
      <c r="EA27" s="4">
        <v>0.67249999999999999</v>
      </c>
      <c r="EB27" s="4">
        <v>0.30359999999999998</v>
      </c>
      <c r="EC27" s="4">
        <v>4.7999999999999996E-3</v>
      </c>
      <c r="ED27" s="4">
        <v>0.8831</v>
      </c>
      <c r="EE27" s="4">
        <v>0.65749999999999997</v>
      </c>
      <c r="EF27" s="4">
        <v>1</v>
      </c>
      <c r="EG27" s="4">
        <v>8.5518999999999998</v>
      </c>
      <c r="EH27" s="5">
        <v>0.6361</v>
      </c>
      <c r="EI27" s="5">
        <v>0.70250000000000001</v>
      </c>
      <c r="EJ27" s="5">
        <v>0.27929999999999999</v>
      </c>
      <c r="EK27" s="5">
        <v>8.9999999999999993E-3</v>
      </c>
      <c r="EL27" s="5">
        <v>0.86729999999999996</v>
      </c>
      <c r="EM27" s="5">
        <v>0.65200000000000002</v>
      </c>
      <c r="EN27" s="5">
        <v>1</v>
      </c>
      <c r="EO27" s="5">
        <v>4.8369</v>
      </c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>
        <f t="shared" si="0"/>
        <v>0.64354999999999996</v>
      </c>
      <c r="II27" s="4">
        <f t="shared" si="1"/>
        <v>0.72337499999999999</v>
      </c>
      <c r="IJ27" s="4">
        <f t="shared" si="2"/>
        <v>0.27095000000000002</v>
      </c>
      <c r="IK27" s="4">
        <f t="shared" si="3"/>
        <v>9.3749999999999997E-3</v>
      </c>
      <c r="IL27" s="4">
        <f t="shared" si="4"/>
        <v>0.85183750000000003</v>
      </c>
      <c r="IM27" s="4">
        <f t="shared" si="5"/>
        <v>0.65790000000000004</v>
      </c>
      <c r="IN27" s="4">
        <f t="shared" si="6"/>
        <v>0.99798750000000003</v>
      </c>
      <c r="IO27" s="4">
        <f t="shared" si="7"/>
        <v>7.4131875000000012</v>
      </c>
      <c r="IP27" s="1" t="str" cm="1">
        <f t="array" aca="1" ref="IP27" ca="1">CONCATENATE(INDIRECT(ADDRESS(1,MATCH(_xlfn.MINIFS(B27:IG27,metrics.rec,"MAE"),B27:IG27,0)+1)), ", ", INDIRECT(ADDRESS(2,MATCH(_xlfn.MINIFS(B27:IG27,metrics.rec,"MAE"),B27:IG27,0)+1)))</f>
        <v>k=20, r=0.1</v>
      </c>
      <c r="IQ27" s="1" t="str" cm="1">
        <f t="array" aca="1" ref="IQ27" ca="1">CONCATENATE(INDIRECT(ADDRESS(1,MATCH(_xlfn.MINIFS(B27:IG27,metrics.rec,"MSE"),B27:IG27,0)+1)), ", ", INDIRECT(ADDRESS(2,MATCH(_xlfn.MINIFS(B27:IG27,metrics.rec,"MSE"),B27:IG27,0)+1)))</f>
        <v>k=20, r=0.1</v>
      </c>
      <c r="IR27" s="1" t="str" cm="1">
        <f t="array" aca="1" ref="IR27" ca="1">CONCATENATE(INDIRECT(ADDRESS(1,MATCH(_xlfn.MAXIFS(B27:IG27,metrics.rec,"R"),B27:IG27,0)+1)), ", ", INDIRECT(ADDRESS(2,MATCH(_xlfn.MAXIFS(B27:IG27,metrics.rec,"R"),B27:IG27,0)+1)))</f>
        <v>k=20, r=0.1</v>
      </c>
      <c r="IS27" s="1" t="str" cm="1">
        <f t="array" aca="1" ref="IS27" ca="1">CONCATENATE(INDIRECT(ADDRESS(1,MATCH(_xlfn.MAXIFS(B27:IG27,metrics.rec,"Precision"),B27:IG27,0)+1)), ", ", INDIRECT(ADDRESS(2,MATCH(_xlfn.MAXIFS(B27:IG27,metrics.rec,"Precision"),B27:IG27,0)+1)))</f>
        <v>k=5, r=0.9</v>
      </c>
      <c r="IT27" s="1" t="str" cm="1">
        <f t="array" aca="1" ref="IT27" ca="1">CONCATENATE(INDIRECT(ADDRESS(1,MATCH(_xlfn.MAXIFS(B27:IG27,metrics.rec,"Recall"),B27:IG27,0)+1)), ", ", INDIRECT(ADDRESS(2,MATCH(_xlfn.MAXIFS(B27:IG27,metrics.rec,"Recall"),B27:IG27,0)+1)))</f>
        <v>k=20, r=0.1</v>
      </c>
      <c r="IU27" s="1" t="str" cm="1">
        <f t="array" aca="1" ref="IU27" ca="1">CONCATENATE(INDIRECT(ADDRESS(1,MATCH(_xlfn.MAXIFS(B27:IG27,metrics.rec,"Coverage"),B27:IG27,0)+1)), ", ", INDIRECT(ADDRESS(2,MATCH(_xlfn.MAXIFS(B27:IG27,metrics.rec,"Coverage"),B27:IG27,0)+1)))</f>
        <v>k=20, r=0.1</v>
      </c>
      <c r="IV27" s="1" t="str" cm="1">
        <f t="array" aca="1" ref="IV27" ca="1">CONCATENATE(INDIRECT(ADDRESS(1,MATCH(_xlfn.MAXIFS(B27:IG27,metrics.rec,"Recatio"),B27:IG27,0)+1)), ", ", INDIRECT(ADDRESS(2,MATCH(_xlfn.MAXIFS(B27:IG27,metrics.rec,"Recatio"),B27:IG27,0)+1)))</f>
        <v>k=5, r=0.1</v>
      </c>
      <c r="IW27" s="1" t="str" cm="1">
        <f t="array" aca="1" ref="IW27" ca="1">CONCATENATE(INDIRECT(ADDRESS(1,MATCH(_xlfn.MINIFS(B27:IG27,metrics.rec,"Time"),B27:IG27,0)+1)), ", ", INDIRECT(ADDRESS(2,MATCH(_xlfn.MINIFS(B27:IG27,metrics.rec,"Time"),B27:IG27,0)+1)))</f>
        <v>k=5, r=0.9</v>
      </c>
    </row>
    <row r="28" spans="1:25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>
        <v>0.60980000000000001</v>
      </c>
      <c r="DS28" s="5">
        <v>0.64500000000000002</v>
      </c>
      <c r="DT28" s="5">
        <v>0.32390000000000002</v>
      </c>
      <c r="DU28" s="5">
        <v>1.6000000000000001E-3</v>
      </c>
      <c r="DV28" s="5">
        <v>0.8841</v>
      </c>
      <c r="DW28" s="5">
        <v>0.65759999999999996</v>
      </c>
      <c r="DX28" s="5">
        <v>1</v>
      </c>
      <c r="DY28" s="5">
        <v>10.659800000000001</v>
      </c>
      <c r="DZ28" s="4">
        <v>0.62309999999999999</v>
      </c>
      <c r="EA28" s="4">
        <v>0.67320000000000002</v>
      </c>
      <c r="EB28" s="4">
        <v>0.30270000000000002</v>
      </c>
      <c r="EC28" s="4">
        <v>4.7999999999999996E-3</v>
      </c>
      <c r="ED28" s="4">
        <v>0.875</v>
      </c>
      <c r="EE28" s="4">
        <v>0.6532</v>
      </c>
      <c r="EF28" s="4">
        <v>1</v>
      </c>
      <c r="EG28" s="4">
        <v>8.7477999999999998</v>
      </c>
      <c r="EH28" s="5">
        <v>0.63749999999999996</v>
      </c>
      <c r="EI28" s="5">
        <v>0.70399999999999996</v>
      </c>
      <c r="EJ28" s="5">
        <v>0.28029999999999999</v>
      </c>
      <c r="EK28" s="5">
        <v>8.8999999999999999E-3</v>
      </c>
      <c r="EL28" s="5">
        <v>0.85970000000000002</v>
      </c>
      <c r="EM28" s="5">
        <v>0.6522</v>
      </c>
      <c r="EN28" s="5">
        <v>1</v>
      </c>
      <c r="EO28" s="5">
        <v>5.1334999999999997</v>
      </c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>
        <f t="shared" si="0"/>
        <v>0.64376250000000002</v>
      </c>
      <c r="II28" s="4">
        <f t="shared" si="1"/>
        <v>0.72236249999999991</v>
      </c>
      <c r="IJ28" s="4">
        <f t="shared" si="2"/>
        <v>0.27059999999999995</v>
      </c>
      <c r="IK28" s="4">
        <f t="shared" si="3"/>
        <v>9.2500000000000013E-3</v>
      </c>
      <c r="IL28" s="4">
        <f t="shared" si="4"/>
        <v>0.84541250000000001</v>
      </c>
      <c r="IM28" s="4">
        <f t="shared" si="5"/>
        <v>0.65433333333333332</v>
      </c>
      <c r="IN28" s="4">
        <f t="shared" si="6"/>
        <v>0.99798750000000003</v>
      </c>
      <c r="IO28" s="4">
        <f t="shared" si="7"/>
        <v>7.6673875000000002</v>
      </c>
      <c r="IP28" s="1" t="str" cm="1">
        <f t="array" aca="1" ref="IP28" ca="1">CONCATENATE(INDIRECT(ADDRESS(1,MATCH(_xlfn.MINIFS(B28:IG28,metrics.rec,"MAE"),B28:IG28,0)+1)), ", ", INDIRECT(ADDRESS(2,MATCH(_xlfn.MINIFS(B28:IG28,metrics.rec,"MAE"),B28:IG28,0)+1)))</f>
        <v>k=20, r=0.1</v>
      </c>
      <c r="IQ28" s="1" t="str" cm="1">
        <f t="array" aca="1" ref="IQ28" ca="1">CONCATENATE(INDIRECT(ADDRESS(1,MATCH(_xlfn.MINIFS(B28:IG28,metrics.rec,"MSE"),B28:IG28,0)+1)), ", ", INDIRECT(ADDRESS(2,MATCH(_xlfn.MINIFS(B28:IG28,metrics.rec,"MSE"),B28:IG28,0)+1)))</f>
        <v>k=5, r=0.1</v>
      </c>
      <c r="IR28" s="1" t="str" cm="1">
        <f t="array" aca="1" ref="IR28" ca="1">CONCATENATE(INDIRECT(ADDRESS(1,MATCH(_xlfn.MAXIFS(B28:IG28,metrics.rec,"R"),B28:IG28,0)+1)), ", ", INDIRECT(ADDRESS(2,MATCH(_xlfn.MAXIFS(B28:IG28,metrics.rec,"R"),B28:IG28,0)+1)))</f>
        <v>k=20, r=0.1</v>
      </c>
      <c r="IS28" s="1" t="str" cm="1">
        <f t="array" aca="1" ref="IS28" ca="1">CONCATENATE(INDIRECT(ADDRESS(1,MATCH(_xlfn.MAXIFS(B28:IG28,metrics.rec,"Precision"),B28:IG28,0)+1)), ", ", INDIRECT(ADDRESS(2,MATCH(_xlfn.MAXIFS(B28:IG28,metrics.rec,"Precision"),B28:IG28,0)+1)))</f>
        <v>k=5, r=0.9</v>
      </c>
      <c r="IT28" s="1" t="str" cm="1">
        <f t="array" aca="1" ref="IT28" ca="1">CONCATENATE(INDIRECT(ADDRESS(1,MATCH(_xlfn.MAXIFS(B28:IG28,metrics.rec,"Recall"),B28:IG28,0)+1)), ", ", INDIRECT(ADDRESS(2,MATCH(_xlfn.MAXIFS(B28:IG28,metrics.rec,"Recall"),B28:IG28,0)+1)))</f>
        <v>k=5, r=0.1</v>
      </c>
      <c r="IU28" s="1" t="str" cm="1">
        <f t="array" aca="1" ref="IU28" ca="1">CONCATENATE(INDIRECT(ADDRESS(1,MATCH(_xlfn.MAXIFS(B28:IG28,metrics.rec,"Coverage"),B28:IG28,0)+1)), ", ", INDIRECT(ADDRESS(2,MATCH(_xlfn.MAXIFS(B28:IG28,metrics.rec,"Coverage"),B28:IG28,0)+1)))</f>
        <v>k=20, r=0.1</v>
      </c>
      <c r="IV28" s="1" t="str" cm="1">
        <f t="array" aca="1" ref="IV28" ca="1">CONCATENATE(INDIRECT(ADDRESS(1,MATCH(_xlfn.MAXIFS(B28:IG28,metrics.rec,"Recatio"),B28:IG28,0)+1)), ", ", INDIRECT(ADDRESS(2,MATCH(_xlfn.MAXIFS(B28:IG28,metrics.rec,"Recatio"),B28:IG28,0)+1)))</f>
        <v>k=5, r=0.1</v>
      </c>
      <c r="IW28" s="1" t="str" cm="1">
        <f t="array" aca="1" ref="IW28" ca="1">CONCATENATE(INDIRECT(ADDRESS(1,MATCH(_xlfn.MINIFS(B28:IG28,metrics.rec,"Time"),B28:IG28,0)+1)), ", ", INDIRECT(ADDRESS(2,MATCH(_xlfn.MINIFS(B28:IG28,metrics.rec,"Time"),B28:IG28,0)+1)))</f>
        <v>k=5, r=0.9</v>
      </c>
    </row>
    <row r="29" spans="1:25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>
        <v>0.62360000000000004</v>
      </c>
      <c r="DS29" s="5">
        <v>0.67220000000000002</v>
      </c>
      <c r="DT29" s="5">
        <v>0.29620000000000002</v>
      </c>
      <c r="DU29" s="5">
        <v>1.6000000000000001E-3</v>
      </c>
      <c r="DV29" s="5">
        <v>0.88360000000000005</v>
      </c>
      <c r="DW29" s="5">
        <v>0.65229999999999999</v>
      </c>
      <c r="DX29" s="5">
        <v>1</v>
      </c>
      <c r="DY29" s="5">
        <v>19.597200000000001</v>
      </c>
      <c r="DZ29" s="4">
        <v>0.63439999999999996</v>
      </c>
      <c r="EA29" s="4">
        <v>0.69689999999999996</v>
      </c>
      <c r="EB29" s="4">
        <v>0.28320000000000001</v>
      </c>
      <c r="EC29" s="4">
        <v>4.8999999999999998E-3</v>
      </c>
      <c r="ED29" s="4">
        <v>0.87590000000000001</v>
      </c>
      <c r="EE29" s="4">
        <v>0.64280000000000004</v>
      </c>
      <c r="EF29" s="4">
        <v>1</v>
      </c>
      <c r="EG29" s="4">
        <v>12.1533</v>
      </c>
      <c r="EH29" s="5">
        <v>0.64500000000000002</v>
      </c>
      <c r="EI29" s="5">
        <v>0.71950000000000003</v>
      </c>
      <c r="EJ29" s="5">
        <v>0.26700000000000002</v>
      </c>
      <c r="EK29" s="5">
        <v>9.1999999999999998E-3</v>
      </c>
      <c r="EL29" s="5">
        <v>0.86180000000000001</v>
      </c>
      <c r="EM29" s="5">
        <v>0.62929999999999997</v>
      </c>
      <c r="EN29" s="5">
        <v>1</v>
      </c>
      <c r="EO29" s="5">
        <v>5.9809000000000001</v>
      </c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>
        <f t="shared" si="0"/>
        <v>0.64961249999999993</v>
      </c>
      <c r="II29" s="4">
        <f t="shared" si="1"/>
        <v>0.73257500000000009</v>
      </c>
      <c r="IJ29" s="4">
        <f t="shared" si="2"/>
        <v>0.25738749999999999</v>
      </c>
      <c r="IK29" s="4">
        <f t="shared" si="3"/>
        <v>1.29E-2</v>
      </c>
      <c r="IL29" s="4">
        <f t="shared" si="4"/>
        <v>0.83413749999999998</v>
      </c>
      <c r="IM29" s="4">
        <f t="shared" si="5"/>
        <v>0.64146666666666674</v>
      </c>
      <c r="IN29" s="4">
        <f t="shared" si="6"/>
        <v>0.997</v>
      </c>
      <c r="IO29" s="4">
        <f t="shared" si="7"/>
        <v>11.316387500000001</v>
      </c>
      <c r="IP29" s="1" t="str" cm="1">
        <f t="array" aca="1" ref="IP29" ca="1">CONCATENATE(INDIRECT(ADDRESS(1,MATCH(_xlfn.MINIFS(B29:IG29,metrics.rec,"MAE"),B29:IG29,0)+1)), ", ", INDIRECT(ADDRESS(2,MATCH(_xlfn.MINIFS(B29:IG29,metrics.rec,"MAE"),B29:IG29,0)+1)))</f>
        <v>k=20, r=0.1</v>
      </c>
      <c r="IQ29" s="1" t="str" cm="1">
        <f t="array" aca="1" ref="IQ29" ca="1">CONCATENATE(INDIRECT(ADDRESS(1,MATCH(_xlfn.MINIFS(B29:IG29,metrics.rec,"MSE"),B29:IG29,0)+1)), ", ", INDIRECT(ADDRESS(2,MATCH(_xlfn.MINIFS(B29:IG29,metrics.rec,"MSE"),B29:IG29,0)+1)))</f>
        <v>k=20, r=0.1</v>
      </c>
      <c r="IR29" s="1" t="str" cm="1">
        <f t="array" aca="1" ref="IR29" ca="1">CONCATENATE(INDIRECT(ADDRESS(1,MATCH(_xlfn.MAXIFS(B29:IG29,metrics.rec,"R"),B29:IG29,0)+1)), ", ", INDIRECT(ADDRESS(2,MATCH(_xlfn.MAXIFS(B29:IG29,metrics.rec,"R"),B29:IG29,0)+1)))</f>
        <v>k=20, r=0.1</v>
      </c>
      <c r="IS29" s="1" t="str" cm="1">
        <f t="array" aca="1" ref="IS29" ca="1">CONCATENATE(INDIRECT(ADDRESS(1,MATCH(_xlfn.MAXIFS(B29:IG29,metrics.rec,"Precision"),B29:IG29,0)+1)), ", ", INDIRECT(ADDRESS(2,MATCH(_xlfn.MAXIFS(B29:IG29,metrics.rec,"Precision"),B29:IG29,0)+1)))</f>
        <v>k=5, r=0.9</v>
      </c>
      <c r="IT29" s="1" t="str" cm="1">
        <f t="array" aca="1" ref="IT29" ca="1">CONCATENATE(INDIRECT(ADDRESS(1,MATCH(_xlfn.MAXIFS(B29:IG29,metrics.rec,"Recall"),B29:IG29,0)+1)), ", ", INDIRECT(ADDRESS(2,MATCH(_xlfn.MAXIFS(B29:IG29,metrics.rec,"Recall"),B29:IG29,0)+1)))</f>
        <v>k=20, r=0.1</v>
      </c>
      <c r="IU29" s="1" t="str" cm="1">
        <f t="array" aca="1" ref="IU29" ca="1">CONCATENATE(INDIRECT(ADDRESS(1,MATCH(_xlfn.MAXIFS(B29:IG29,metrics.rec,"Coverage"),B29:IG29,0)+1)), ", ", INDIRECT(ADDRESS(2,MATCH(_xlfn.MAXIFS(B29:IG29,metrics.rec,"Coverage"),B29:IG29,0)+1)))</f>
        <v>k=20, r=0.1</v>
      </c>
      <c r="IV29" s="1" t="str" cm="1">
        <f t="array" aca="1" ref="IV29" ca="1">CONCATENATE(INDIRECT(ADDRESS(1,MATCH(_xlfn.MAXIFS(B29:IG29,metrics.rec,"Recatio"),B29:IG29,0)+1)), ", ", INDIRECT(ADDRESS(2,MATCH(_xlfn.MAXIFS(B29:IG29,metrics.rec,"Recatio"),B29:IG29,0)+1)))</f>
        <v>k=5, r=0.1</v>
      </c>
      <c r="IW29" s="1" t="str" cm="1">
        <f t="array" aca="1" ref="IW29" ca="1">CONCATENATE(INDIRECT(ADDRESS(1,MATCH(_xlfn.MINIFS(B29:IG29,metrics.rec,"Time"),B29:IG29,0)+1)), ", ", INDIRECT(ADDRESS(2,MATCH(_xlfn.MINIFS(B29:IG29,metrics.rec,"Time"),B29:IG29,0)+1)))</f>
        <v>k=5, r=0.9</v>
      </c>
    </row>
    <row r="30" spans="1:25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>
        <v>0.62670000000000003</v>
      </c>
      <c r="DS30" s="5">
        <v>0.67979999999999996</v>
      </c>
      <c r="DT30" s="5">
        <v>0.29270000000000002</v>
      </c>
      <c r="DU30" s="5">
        <v>1.6000000000000001E-3</v>
      </c>
      <c r="DV30" s="5">
        <v>0.88109999999999999</v>
      </c>
      <c r="DW30" s="5">
        <v>0.65</v>
      </c>
      <c r="DX30" s="5">
        <v>1</v>
      </c>
      <c r="DY30" s="5">
        <v>9.9263999999999992</v>
      </c>
      <c r="DZ30" s="4">
        <v>0.63719999999999999</v>
      </c>
      <c r="EA30" s="4">
        <v>0.70320000000000005</v>
      </c>
      <c r="EB30" s="4">
        <v>0.28179999999999999</v>
      </c>
      <c r="EC30" s="4">
        <v>4.8999999999999998E-3</v>
      </c>
      <c r="ED30" s="4">
        <v>0.87360000000000004</v>
      </c>
      <c r="EE30" s="4">
        <v>0.64019999999999999</v>
      </c>
      <c r="EF30" s="4">
        <v>1</v>
      </c>
      <c r="EG30" s="4">
        <v>7.5457999999999998</v>
      </c>
      <c r="EH30" s="5">
        <v>0.64710000000000001</v>
      </c>
      <c r="EI30" s="5">
        <v>0.72440000000000004</v>
      </c>
      <c r="EJ30" s="5">
        <v>0.26500000000000001</v>
      </c>
      <c r="EK30" s="5">
        <v>9.2999999999999992E-3</v>
      </c>
      <c r="EL30" s="5">
        <v>0.8599</v>
      </c>
      <c r="EM30" s="5">
        <v>0.62670000000000003</v>
      </c>
      <c r="EN30" s="5">
        <v>1</v>
      </c>
      <c r="EO30" s="5">
        <v>4.8064</v>
      </c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>
        <f t="shared" si="0"/>
        <v>0.65171249999999992</v>
      </c>
      <c r="II30" s="4">
        <f t="shared" si="1"/>
        <v>0.73745000000000005</v>
      </c>
      <c r="IJ30" s="4">
        <f t="shared" si="2"/>
        <v>0.25680000000000003</v>
      </c>
      <c r="IK30" s="4">
        <f t="shared" si="3"/>
        <v>1.2937500000000001E-2</v>
      </c>
      <c r="IL30" s="4">
        <f t="shared" si="4"/>
        <v>0.83263749999999992</v>
      </c>
      <c r="IM30" s="4">
        <f t="shared" si="5"/>
        <v>0.63896666666666668</v>
      </c>
      <c r="IN30" s="4">
        <f t="shared" si="6"/>
        <v>0.99708750000000002</v>
      </c>
      <c r="IO30" s="4">
        <f t="shared" si="7"/>
        <v>7.0821500000000004</v>
      </c>
      <c r="IP30" s="1" t="str" cm="1">
        <f t="array" aca="1" ref="IP30" ca="1">CONCATENATE(INDIRECT(ADDRESS(1,MATCH(_xlfn.MINIFS(B30:IG30,metrics.rec,"MAE"),B30:IG30,0)+1)), ", ", INDIRECT(ADDRESS(2,MATCH(_xlfn.MINIFS(B30:IG30,metrics.rec,"MAE"),B30:IG30,0)+1)))</f>
        <v>k=20, r=0.1</v>
      </c>
      <c r="IQ30" s="1" t="str" cm="1">
        <f t="array" aca="1" ref="IQ30" ca="1">CONCATENATE(INDIRECT(ADDRESS(1,MATCH(_xlfn.MINIFS(B30:IG30,metrics.rec,"MSE"),B30:IG30,0)+1)), ", ", INDIRECT(ADDRESS(2,MATCH(_xlfn.MINIFS(B30:IG30,metrics.rec,"MSE"),B30:IG30,0)+1)))</f>
        <v>k=20, r=0.1</v>
      </c>
      <c r="IR30" s="1" t="str" cm="1">
        <f t="array" aca="1" ref="IR30" ca="1">CONCATENATE(INDIRECT(ADDRESS(1,MATCH(_xlfn.MAXIFS(B30:IG30,metrics.rec,"R"),B30:IG30,0)+1)), ", ", INDIRECT(ADDRESS(2,MATCH(_xlfn.MAXIFS(B30:IG30,metrics.rec,"R"),B30:IG30,0)+1)))</f>
        <v>k=20, r=0.1</v>
      </c>
      <c r="IS30" s="1" t="str" cm="1">
        <f t="array" aca="1" ref="IS30" ca="1">CONCATENATE(INDIRECT(ADDRESS(1,MATCH(_xlfn.MAXIFS(B30:IG30,metrics.rec,"Precision"),B30:IG30,0)+1)), ", ", INDIRECT(ADDRESS(2,MATCH(_xlfn.MAXIFS(B30:IG30,metrics.rec,"Precision"),B30:IG30,0)+1)))</f>
        <v>k=5, r=0.9</v>
      </c>
      <c r="IT30" s="1" t="str" cm="1">
        <f t="array" aca="1" ref="IT30" ca="1">CONCATENATE(INDIRECT(ADDRESS(1,MATCH(_xlfn.MAXIFS(B30:IG30,metrics.rec,"Recall"),B30:IG30,0)+1)), ", ", INDIRECT(ADDRESS(2,MATCH(_xlfn.MAXIFS(B30:IG30,metrics.rec,"Recall"),B30:IG30,0)+1)))</f>
        <v>k=20, r=0.1</v>
      </c>
      <c r="IU30" s="1" t="str" cm="1">
        <f t="array" aca="1" ref="IU30" ca="1">CONCATENATE(INDIRECT(ADDRESS(1,MATCH(_xlfn.MAXIFS(B30:IG30,metrics.rec,"Coverage"),B30:IG30,0)+1)), ", ", INDIRECT(ADDRESS(2,MATCH(_xlfn.MAXIFS(B30:IG30,metrics.rec,"Coverage"),B30:IG30,0)+1)))</f>
        <v>k=20, r=0.1</v>
      </c>
      <c r="IV30" s="1" t="str" cm="1">
        <f t="array" aca="1" ref="IV30" ca="1">CONCATENATE(INDIRECT(ADDRESS(1,MATCH(_xlfn.MAXIFS(B30:IG30,metrics.rec,"Recatio"),B30:IG30,0)+1)), ", ", INDIRECT(ADDRESS(2,MATCH(_xlfn.MAXIFS(B30:IG30,metrics.rec,"Recatio"),B30:IG30,0)+1)))</f>
        <v>k=5, r=0.1</v>
      </c>
      <c r="IW30" s="1" t="str" cm="1">
        <f t="array" aca="1" ref="IW30" ca="1">CONCATENATE(INDIRECT(ADDRESS(1,MATCH(_xlfn.MINIFS(B30:IG30,metrics.rec,"Time"),B30:IG30,0)+1)), ", ", INDIRECT(ADDRESS(2,MATCH(_xlfn.MINIFS(B30:IG30,metrics.rec,"Time"),B30:IG30,0)+1)))</f>
        <v>k=5, r=0.9</v>
      </c>
    </row>
    <row r="31" spans="1:25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>
        <v>0.64119999999999999</v>
      </c>
      <c r="DS31" s="5">
        <v>0.70540000000000003</v>
      </c>
      <c r="DT31" s="5">
        <v>0.28549999999999998</v>
      </c>
      <c r="DU31" s="5">
        <v>1.6000000000000001E-3</v>
      </c>
      <c r="DV31" s="5">
        <v>0.873</v>
      </c>
      <c r="DW31" s="5">
        <v>0.65810000000000002</v>
      </c>
      <c r="DX31" s="5">
        <v>0.99990000000000001</v>
      </c>
      <c r="DY31" s="5">
        <v>10.133699999999999</v>
      </c>
      <c r="DZ31" s="4">
        <v>0.64929999999999999</v>
      </c>
      <c r="EA31" s="4">
        <v>0.72519999999999996</v>
      </c>
      <c r="EB31" s="4">
        <v>0.27300000000000002</v>
      </c>
      <c r="EC31" s="4">
        <v>4.7000000000000002E-3</v>
      </c>
      <c r="ED31" s="4">
        <v>0.86799999999999999</v>
      </c>
      <c r="EE31" s="4">
        <v>0.65669999999999995</v>
      </c>
      <c r="EF31" s="4">
        <v>0.99929999999999997</v>
      </c>
      <c r="EG31" s="4">
        <v>8.1525999999999996</v>
      </c>
      <c r="EH31" s="5">
        <v>0.65690000000000004</v>
      </c>
      <c r="EI31" s="5">
        <v>0.74250000000000005</v>
      </c>
      <c r="EJ31" s="5">
        <v>0.2596</v>
      </c>
      <c r="EK31" s="5">
        <v>8.6999999999999994E-3</v>
      </c>
      <c r="EL31" s="5">
        <v>0.85560000000000003</v>
      </c>
      <c r="EM31" s="5">
        <v>0.66149999999999998</v>
      </c>
      <c r="EN31" s="5">
        <v>0.99950000000000006</v>
      </c>
      <c r="EO31" s="5">
        <v>5.0094000000000003</v>
      </c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>
        <f t="shared" si="0"/>
        <v>0.66071250000000004</v>
      </c>
      <c r="II31" s="4">
        <f t="shared" si="1"/>
        <v>0.752</v>
      </c>
      <c r="IJ31" s="4">
        <f t="shared" si="2"/>
        <v>0.2545</v>
      </c>
      <c r="IK31" s="4">
        <f t="shared" si="3"/>
        <v>8.9750000000000003E-3</v>
      </c>
      <c r="IL31" s="4">
        <f t="shared" si="4"/>
        <v>0.84440000000000004</v>
      </c>
      <c r="IM31" s="4">
        <f t="shared" si="5"/>
        <v>0.65876666666666661</v>
      </c>
      <c r="IN31" s="4">
        <f t="shared" si="6"/>
        <v>0.99717500000000003</v>
      </c>
      <c r="IO31" s="4">
        <f t="shared" si="7"/>
        <v>7.5351625000000002</v>
      </c>
      <c r="IP31" s="1" t="str" cm="1">
        <f t="array" aca="1" ref="IP31" ca="1">CONCATENATE(INDIRECT(ADDRESS(1,MATCH(_xlfn.MINIFS(B31:IG31,metrics.rec,"MAE"),B31:IG31,0)+1)), ", ", INDIRECT(ADDRESS(2,MATCH(_xlfn.MINIFS(B31:IG31,metrics.rec,"MAE"),B31:IG31,0)+1)))</f>
        <v>k=20, r=0.1</v>
      </c>
      <c r="IQ31" s="1" t="str" cm="1">
        <f t="array" aca="1" ref="IQ31" ca="1">CONCATENATE(INDIRECT(ADDRESS(1,MATCH(_xlfn.MINIFS(B31:IG31,metrics.rec,"MSE"),B31:IG31,0)+1)), ", ", INDIRECT(ADDRESS(2,MATCH(_xlfn.MINIFS(B31:IG31,metrics.rec,"MSE"),B31:IG31,0)+1)))</f>
        <v>k=20, r=0.1</v>
      </c>
      <c r="IR31" s="1" t="str" cm="1">
        <f t="array" aca="1" ref="IR31" ca="1">CONCATENATE(INDIRECT(ADDRESS(1,MATCH(_xlfn.MAXIFS(B31:IG31,metrics.rec,"R"),B31:IG31,0)+1)), ", ", INDIRECT(ADDRESS(2,MATCH(_xlfn.MAXIFS(B31:IG31,metrics.rec,"R"),B31:IG31,0)+1)))</f>
        <v>k=20, r=0.1</v>
      </c>
      <c r="IS31" s="1" t="str" cm="1">
        <f t="array" aca="1" ref="IS31" ca="1">CONCATENATE(INDIRECT(ADDRESS(1,MATCH(_xlfn.MAXIFS(B31:IG31,metrics.rec,"Precision"),B31:IG31,0)+1)), ", ", INDIRECT(ADDRESS(2,MATCH(_xlfn.MAXIFS(B31:IG31,metrics.rec,"Precision"),B31:IG31,0)+1)))</f>
        <v>k=5, r=0.9</v>
      </c>
      <c r="IT31" s="1" t="str" cm="1">
        <f t="array" aca="1" ref="IT31" ca="1">CONCATENATE(INDIRECT(ADDRESS(1,MATCH(_xlfn.MAXIFS(B31:IG31,metrics.rec,"Recall"),B31:IG31,0)+1)), ", ", INDIRECT(ADDRESS(2,MATCH(_xlfn.MAXIFS(B31:IG31,metrics.rec,"Recall"),B31:IG31,0)+1)))</f>
        <v>k=5, r=0.1</v>
      </c>
      <c r="IU31" s="1" t="str" cm="1">
        <f t="array" aca="1" ref="IU31" ca="1">CONCATENATE(INDIRECT(ADDRESS(1,MATCH(_xlfn.MAXIFS(B31:IG31,metrics.rec,"Coverage"),B31:IG31,0)+1)), ", ", INDIRECT(ADDRESS(2,MATCH(_xlfn.MAXIFS(B31:IG31,metrics.rec,"Coverage"),B31:IG31,0)+1)))</f>
        <v>k=20, r=0.5</v>
      </c>
      <c r="IV31" s="1" t="str" cm="1">
        <f t="array" aca="1" ref="IV31" ca="1">CONCATENATE(INDIRECT(ADDRESS(1,MATCH(_xlfn.MAXIFS(B31:IG31,metrics.rec,"Recatio"),B31:IG31,0)+1)), ", ", INDIRECT(ADDRESS(2,MATCH(_xlfn.MAXIFS(B31:IG31,metrics.rec,"Recatio"),B31:IG31,0)+1)))</f>
        <v>k=5, r=0.1</v>
      </c>
      <c r="IW31" s="1" t="str" cm="1">
        <f t="array" aca="1" ref="IW31" ca="1">CONCATENATE(INDIRECT(ADDRESS(1,MATCH(_xlfn.MINIFS(B31:IG31,metrics.rec,"Time"),B31:IG31,0)+1)), ", ", INDIRECT(ADDRESS(2,MATCH(_xlfn.MINIFS(B31:IG31,metrics.rec,"Time"),B31:IG31,0)+1)))</f>
        <v>k=5, r=0.9</v>
      </c>
    </row>
    <row r="32" spans="1:25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>
        <v>0.63</v>
      </c>
      <c r="DS32" s="5">
        <v>0.69230000000000003</v>
      </c>
      <c r="DT32" s="5">
        <v>0.28710000000000002</v>
      </c>
      <c r="DU32" s="5">
        <v>1.5E-3</v>
      </c>
      <c r="DV32" s="5">
        <v>0.88270000000000004</v>
      </c>
      <c r="DW32" s="5">
        <v>0.66920000000000002</v>
      </c>
      <c r="DX32" s="5">
        <v>1</v>
      </c>
      <c r="DY32" s="5">
        <v>10.7288</v>
      </c>
      <c r="DZ32" s="4">
        <v>0.63949999999999996</v>
      </c>
      <c r="EA32" s="4">
        <v>0.71340000000000003</v>
      </c>
      <c r="EB32" s="4">
        <v>0.2742</v>
      </c>
      <c r="EC32" s="4">
        <v>4.7000000000000002E-3</v>
      </c>
      <c r="ED32" s="4">
        <v>0.87570000000000003</v>
      </c>
      <c r="EE32" s="4">
        <v>0.66649999999999998</v>
      </c>
      <c r="EF32" s="4">
        <v>1</v>
      </c>
      <c r="EG32" s="4">
        <v>8.4741</v>
      </c>
      <c r="EH32" s="5">
        <v>0.65100000000000002</v>
      </c>
      <c r="EI32" s="5">
        <v>0.73770000000000002</v>
      </c>
      <c r="EJ32" s="5">
        <v>0.25969999999999999</v>
      </c>
      <c r="EK32" s="5">
        <v>8.6999999999999994E-3</v>
      </c>
      <c r="EL32" s="5">
        <v>0.86270000000000002</v>
      </c>
      <c r="EM32" s="5">
        <v>0.66959999999999997</v>
      </c>
      <c r="EN32" s="5">
        <v>0.99990000000000001</v>
      </c>
      <c r="EO32" s="5">
        <v>5.0724</v>
      </c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>
        <f t="shared" si="0"/>
        <v>0.65422499999999995</v>
      </c>
      <c r="II32" s="4">
        <f t="shared" si="1"/>
        <v>0.74652500000000011</v>
      </c>
      <c r="IJ32" s="4">
        <f t="shared" si="2"/>
        <v>0.255025</v>
      </c>
      <c r="IK32" s="4">
        <f t="shared" si="3"/>
        <v>8.9250000000000006E-3</v>
      </c>
      <c r="IL32" s="4">
        <f t="shared" si="4"/>
        <v>0.8511875000000001</v>
      </c>
      <c r="IM32" s="4">
        <f t="shared" si="5"/>
        <v>0.66843333333333332</v>
      </c>
      <c r="IN32" s="4">
        <f t="shared" si="6"/>
        <v>0.99773749999999994</v>
      </c>
      <c r="IO32" s="4">
        <f t="shared" si="7"/>
        <v>7.5217749999999999</v>
      </c>
      <c r="IP32" s="1" t="str" cm="1">
        <f t="array" aca="1" ref="IP32" ca="1">CONCATENATE(INDIRECT(ADDRESS(1,MATCH(_xlfn.MINIFS(B32:IG32,metrics.rec,"MAE"),B32:IG32,0)+1)), ", ", INDIRECT(ADDRESS(2,MATCH(_xlfn.MINIFS(B32:IG32,metrics.rec,"MAE"),B32:IG32,0)+1)))</f>
        <v>k=20, r=0.1</v>
      </c>
      <c r="IQ32" s="1" t="str" cm="1">
        <f t="array" aca="1" ref="IQ32" ca="1">CONCATENATE(INDIRECT(ADDRESS(1,MATCH(_xlfn.MINIFS(B32:IG32,metrics.rec,"MSE"),B32:IG32,0)+1)), ", ", INDIRECT(ADDRESS(2,MATCH(_xlfn.MINIFS(B32:IG32,metrics.rec,"MSE"),B32:IG32,0)+1)))</f>
        <v>k=20, r=0.1</v>
      </c>
      <c r="IR32" s="1" t="str" cm="1">
        <f t="array" aca="1" ref="IR32" ca="1">CONCATENATE(INDIRECT(ADDRESS(1,MATCH(_xlfn.MAXIFS(B32:IG32,metrics.rec,"R"),B32:IG32,0)+1)), ", ", INDIRECT(ADDRESS(2,MATCH(_xlfn.MAXIFS(B32:IG32,metrics.rec,"R"),B32:IG32,0)+1)))</f>
        <v>k=20, r=0.1</v>
      </c>
      <c r="IS32" s="1" t="str" cm="1">
        <f t="array" aca="1" ref="IS32" ca="1">CONCATENATE(INDIRECT(ADDRESS(1,MATCH(_xlfn.MAXIFS(B32:IG32,metrics.rec,"Precision"),B32:IG32,0)+1)), ", ", INDIRECT(ADDRESS(2,MATCH(_xlfn.MAXIFS(B32:IG32,metrics.rec,"Precision"),B32:IG32,0)+1)))</f>
        <v>k=5, r=0.9</v>
      </c>
      <c r="IT32" s="1" t="str" cm="1">
        <f t="array" aca="1" ref="IT32" ca="1">CONCATENATE(INDIRECT(ADDRESS(1,MATCH(_xlfn.MAXIFS(B32:IG32,metrics.rec,"Recall"),B32:IG32,0)+1)), ", ", INDIRECT(ADDRESS(2,MATCH(_xlfn.MAXIFS(B32:IG32,metrics.rec,"Recall"),B32:IG32,0)+1)))</f>
        <v>k=20, r=0.1</v>
      </c>
      <c r="IU32" s="1" t="str" cm="1">
        <f t="array" aca="1" ref="IU32" ca="1">CONCATENATE(INDIRECT(ADDRESS(1,MATCH(_xlfn.MAXIFS(B32:IG32,metrics.rec,"Coverage"),B32:IG32,0)+1)), ", ", INDIRECT(ADDRESS(2,MATCH(_xlfn.MAXIFS(B32:IG32,metrics.rec,"Coverage"),B32:IG32,0)+1)))</f>
        <v>k=20, r=0.5</v>
      </c>
      <c r="IV32" s="1" t="str" cm="1">
        <f t="array" aca="1" ref="IV32" ca="1">CONCATENATE(INDIRECT(ADDRESS(1,MATCH(_xlfn.MAXIFS(B32:IG32,metrics.rec,"Recatio"),B32:IG32,0)+1)), ", ", INDIRECT(ADDRESS(2,MATCH(_xlfn.MAXIFS(B32:IG32,metrics.rec,"Recatio"),B32:IG32,0)+1)))</f>
        <v>k=5, r=0.1</v>
      </c>
      <c r="IW32" s="1" t="str" cm="1">
        <f t="array" aca="1" ref="IW32" ca="1">CONCATENATE(INDIRECT(ADDRESS(1,MATCH(_xlfn.MINIFS(B32:IG32,metrics.rec,"Time"),B32:IG32,0)+1)), ", ", INDIRECT(ADDRESS(2,MATCH(_xlfn.MINIFS(B32:IG32,metrics.rec,"Time"),B32:IG32,0)+1)))</f>
        <v>k=5, r=0.9</v>
      </c>
    </row>
    <row r="33" spans="1:25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>
        <v>0.62890000000000001</v>
      </c>
      <c r="DS33" s="5">
        <v>0.68100000000000005</v>
      </c>
      <c r="DT33" s="5">
        <v>0.30409999999999998</v>
      </c>
      <c r="DU33" s="5">
        <v>1.6000000000000001E-3</v>
      </c>
      <c r="DV33" s="5">
        <v>0.87860000000000005</v>
      </c>
      <c r="DW33" s="5">
        <v>0.65300000000000002</v>
      </c>
      <c r="DX33" s="5">
        <v>1</v>
      </c>
      <c r="DY33" s="5">
        <v>10.0807</v>
      </c>
      <c r="DZ33" s="4">
        <v>0.6371</v>
      </c>
      <c r="EA33" s="4">
        <v>0.70050000000000001</v>
      </c>
      <c r="EB33" s="4">
        <v>0.2923</v>
      </c>
      <c r="EC33" s="4">
        <v>4.7999999999999996E-3</v>
      </c>
      <c r="ED33" s="4">
        <v>0.87150000000000005</v>
      </c>
      <c r="EE33" s="4">
        <v>0.65010000000000001</v>
      </c>
      <c r="EF33" s="4">
        <v>1</v>
      </c>
      <c r="EG33" s="4">
        <v>7.8997000000000002</v>
      </c>
      <c r="EH33" s="5">
        <v>0.6462</v>
      </c>
      <c r="EI33" s="5">
        <v>0.72130000000000005</v>
      </c>
      <c r="EJ33" s="5">
        <v>0.27550000000000002</v>
      </c>
      <c r="EK33" s="5">
        <v>8.8999999999999999E-3</v>
      </c>
      <c r="EL33" s="5">
        <v>0.85740000000000005</v>
      </c>
      <c r="EM33" s="5">
        <v>0.65049999999999997</v>
      </c>
      <c r="EN33" s="5">
        <v>1</v>
      </c>
      <c r="EO33" s="5">
        <v>5.0277000000000003</v>
      </c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>
        <f t="shared" si="0"/>
        <v>0.65457500000000013</v>
      </c>
      <c r="II33" s="4">
        <f t="shared" si="1"/>
        <v>0.74331250000000004</v>
      </c>
      <c r="IJ33" s="4">
        <f t="shared" si="2"/>
        <v>0.26272500000000004</v>
      </c>
      <c r="IK33" s="4">
        <f t="shared" si="3"/>
        <v>9.2750000000000003E-3</v>
      </c>
      <c r="IL33" s="4">
        <f t="shared" si="4"/>
        <v>0.84294999999999998</v>
      </c>
      <c r="IM33" s="4">
        <f t="shared" si="5"/>
        <v>0.65120000000000011</v>
      </c>
      <c r="IN33" s="4">
        <f t="shared" si="6"/>
        <v>0.99798750000000003</v>
      </c>
      <c r="IO33" s="4">
        <f t="shared" si="7"/>
        <v>6.9576125000000015</v>
      </c>
      <c r="IP33" s="1" t="str" cm="1">
        <f t="array" aca="1" ref="IP33" ca="1">CONCATENATE(INDIRECT(ADDRESS(1,MATCH(_xlfn.MINIFS(B33:IG33,metrics.rec,"MAE"),B33:IG33,0)+1)), ", ", INDIRECT(ADDRESS(2,MATCH(_xlfn.MINIFS(B33:IG33,metrics.rec,"MAE"),B33:IG33,0)+1)))</f>
        <v>k=20, r=0.1</v>
      </c>
      <c r="IQ33" s="1" t="str" cm="1">
        <f t="array" aca="1" ref="IQ33" ca="1">CONCATENATE(INDIRECT(ADDRESS(1,MATCH(_xlfn.MINIFS(B33:IG33,metrics.rec,"MSE"),B33:IG33,0)+1)), ", ", INDIRECT(ADDRESS(2,MATCH(_xlfn.MINIFS(B33:IG33,metrics.rec,"MSE"),B33:IG33,0)+1)))</f>
        <v>k=20, r=0.1</v>
      </c>
      <c r="IR33" s="1" t="str" cm="1">
        <f t="array" aca="1" ref="IR33" ca="1">CONCATENATE(INDIRECT(ADDRESS(1,MATCH(_xlfn.MAXIFS(B33:IG33,metrics.rec,"R"),B33:IG33,0)+1)), ", ", INDIRECT(ADDRESS(2,MATCH(_xlfn.MAXIFS(B33:IG33,metrics.rec,"R"),B33:IG33,0)+1)))</f>
        <v>k=20, r=0.1</v>
      </c>
      <c r="IS33" s="1" t="str" cm="1">
        <f t="array" aca="1" ref="IS33" ca="1">CONCATENATE(INDIRECT(ADDRESS(1,MATCH(_xlfn.MAXIFS(B33:IG33,metrics.rec,"Precision"),B33:IG33,0)+1)), ", ", INDIRECT(ADDRESS(2,MATCH(_xlfn.MAXIFS(B33:IG33,metrics.rec,"Precision"),B33:IG33,0)+1)))</f>
        <v>k=5, r=0.9</v>
      </c>
      <c r="IT33" s="1" t="str" cm="1">
        <f t="array" aca="1" ref="IT33" ca="1">CONCATENATE(INDIRECT(ADDRESS(1,MATCH(_xlfn.MAXIFS(B33:IG33,metrics.rec,"Recall"),B33:IG33,0)+1)), ", ", INDIRECT(ADDRESS(2,MATCH(_xlfn.MAXIFS(B33:IG33,metrics.rec,"Recall"),B33:IG33,0)+1)))</f>
        <v>k=5, r=0.1</v>
      </c>
      <c r="IU33" s="1" t="str" cm="1">
        <f t="array" aca="1" ref="IU33" ca="1">CONCATENATE(INDIRECT(ADDRESS(1,MATCH(_xlfn.MAXIFS(B33:IG33,metrics.rec,"Coverage"),B33:IG33,0)+1)), ", ", INDIRECT(ADDRESS(2,MATCH(_xlfn.MAXIFS(B33:IG33,metrics.rec,"Coverage"),B33:IG33,0)+1)))</f>
        <v>k=20, r=0.1</v>
      </c>
      <c r="IV33" s="1" t="str" cm="1">
        <f t="array" aca="1" ref="IV33" ca="1">CONCATENATE(INDIRECT(ADDRESS(1,MATCH(_xlfn.MAXIFS(B33:IG33,metrics.rec,"Recatio"),B33:IG33,0)+1)), ", ", INDIRECT(ADDRESS(2,MATCH(_xlfn.MAXIFS(B33:IG33,metrics.rec,"Recatio"),B33:IG33,0)+1)))</f>
        <v>k=5, r=0.1</v>
      </c>
      <c r="IW33" s="1" t="str" cm="1">
        <f t="array" aca="1" ref="IW33" ca="1">CONCATENATE(INDIRECT(ADDRESS(1,MATCH(_xlfn.MINIFS(B33:IG33,metrics.rec,"Time"),B33:IG33,0)+1)), ", ", INDIRECT(ADDRESS(2,MATCH(_xlfn.MINIFS(B33:IG33,metrics.rec,"Time"),B33:IG33,0)+1)))</f>
        <v>k=5, r=0.9</v>
      </c>
    </row>
    <row r="34" spans="1:25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>
        <v>0.62429999999999997</v>
      </c>
      <c r="DS34" s="5">
        <v>0.67689999999999995</v>
      </c>
      <c r="DT34" s="5">
        <v>0.29220000000000002</v>
      </c>
      <c r="DU34" s="5">
        <v>2.3E-3</v>
      </c>
      <c r="DV34" s="5">
        <v>0.8659</v>
      </c>
      <c r="DW34" s="5">
        <v>0.4385</v>
      </c>
      <c r="DX34" s="5">
        <v>1</v>
      </c>
      <c r="DY34" s="5">
        <v>10.864599999999999</v>
      </c>
      <c r="DZ34" s="4">
        <v>0.63260000000000005</v>
      </c>
      <c r="EA34" s="4">
        <v>0.6946</v>
      </c>
      <c r="EB34" s="4">
        <v>0.28120000000000001</v>
      </c>
      <c r="EC34" s="4">
        <v>7.1000000000000004E-3</v>
      </c>
      <c r="ED34" s="4">
        <v>0.85460000000000003</v>
      </c>
      <c r="EE34" s="4">
        <v>0.42949999999999999</v>
      </c>
      <c r="EF34" s="4">
        <v>0.99990000000000001</v>
      </c>
      <c r="EG34" s="4">
        <v>8.4515999999999991</v>
      </c>
      <c r="EH34" s="5">
        <v>0.64249999999999996</v>
      </c>
      <c r="EI34" s="5">
        <v>0.71450000000000002</v>
      </c>
      <c r="EJ34" s="5">
        <v>0.2681</v>
      </c>
      <c r="EK34" s="5">
        <v>1.3299999999999999E-2</v>
      </c>
      <c r="EL34" s="5">
        <v>0.83530000000000004</v>
      </c>
      <c r="EM34" s="5">
        <v>0.4234</v>
      </c>
      <c r="EN34" s="5">
        <v>0.99980000000000002</v>
      </c>
      <c r="EO34" s="5">
        <v>4.9958999999999998</v>
      </c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>
        <f t="shared" si="0"/>
        <v>0.64432500000000004</v>
      </c>
      <c r="II34" s="4">
        <f t="shared" si="1"/>
        <v>0.71910000000000007</v>
      </c>
      <c r="IJ34" s="4">
        <f t="shared" si="2"/>
        <v>0.26352500000000001</v>
      </c>
      <c r="IK34" s="4">
        <f t="shared" si="3"/>
        <v>1.4374999999999999E-2</v>
      </c>
      <c r="IL34" s="4">
        <f t="shared" si="4"/>
        <v>0.81925000000000003</v>
      </c>
      <c r="IM34" s="4">
        <f t="shared" si="5"/>
        <v>0.43046666666666661</v>
      </c>
      <c r="IN34" s="4">
        <f t="shared" si="6"/>
        <v>0.99683750000000004</v>
      </c>
      <c r="IO34" s="4">
        <f t="shared" si="7"/>
        <v>7.5601750000000001</v>
      </c>
      <c r="IP34" s="1" t="str" cm="1">
        <f t="array" aca="1" ref="IP34" ca="1">CONCATENATE(INDIRECT(ADDRESS(1,MATCH(_xlfn.MINIFS(B34:IG34,metrics.rec,"MAE"),B34:IG34,0)+1)), ", ", INDIRECT(ADDRESS(2,MATCH(_xlfn.MINIFS(B34:IG34,metrics.rec,"MAE"),B34:IG34,0)+1)))</f>
        <v>k=20, r=0.1</v>
      </c>
      <c r="IQ34" s="1" t="str" cm="1">
        <f t="array" aca="1" ref="IQ34" ca="1">CONCATENATE(INDIRECT(ADDRESS(1,MATCH(_xlfn.MINIFS(B34:IG34,metrics.rec,"MSE"),B34:IG34,0)+1)), ", ", INDIRECT(ADDRESS(2,MATCH(_xlfn.MINIFS(B34:IG34,metrics.rec,"MSE"),B34:IG34,0)+1)))</f>
        <v>k=20, r=0.1</v>
      </c>
      <c r="IR34" s="1" t="str" cm="1">
        <f t="array" aca="1" ref="IR34" ca="1">CONCATENATE(INDIRECT(ADDRESS(1,MATCH(_xlfn.MAXIFS(B34:IG34,metrics.rec,"R"),B34:IG34,0)+1)), ", ", INDIRECT(ADDRESS(2,MATCH(_xlfn.MAXIFS(B34:IG34,metrics.rec,"R"),B34:IG34,0)+1)))</f>
        <v>k=20, r=0.1</v>
      </c>
      <c r="IS34" s="1" t="str" cm="1">
        <f t="array" aca="1" ref="IS34" ca="1">CONCATENATE(INDIRECT(ADDRESS(1,MATCH(_xlfn.MAXIFS(B34:IG34,metrics.rec,"Precision"),B34:IG34,0)+1)), ", ", INDIRECT(ADDRESS(2,MATCH(_xlfn.MAXIFS(B34:IG34,metrics.rec,"Precision"),B34:IG34,0)+1)))</f>
        <v>k=5, r=0.9</v>
      </c>
      <c r="IT34" s="1" t="str" cm="1">
        <f t="array" aca="1" ref="IT34" ca="1">CONCATENATE(INDIRECT(ADDRESS(1,MATCH(_xlfn.MAXIFS(B34:IG34,metrics.rec,"Recall"),B34:IG34,0)+1)), ", ", INDIRECT(ADDRESS(2,MATCH(_xlfn.MAXIFS(B34:IG34,metrics.rec,"Recall"),B34:IG34,0)+1)))</f>
        <v>k=20, r=0.1</v>
      </c>
      <c r="IU34" s="1" t="str" cm="1">
        <f t="array" aca="1" ref="IU34" ca="1">CONCATENATE(INDIRECT(ADDRESS(1,MATCH(_xlfn.MAXIFS(B34:IG34,metrics.rec,"Coverage"),B34:IG34,0)+1)), ", ", INDIRECT(ADDRESS(2,MATCH(_xlfn.MAXIFS(B34:IG34,metrics.rec,"Coverage"),B34:IG34,0)+1)))</f>
        <v>k=20, r=0.1</v>
      </c>
      <c r="IV34" s="1" t="str" cm="1">
        <f t="array" aca="1" ref="IV34" ca="1">CONCATENATE(INDIRECT(ADDRESS(1,MATCH(_xlfn.MAXIFS(B34:IG34,metrics.rec,"Recatio"),B34:IG34,0)+1)), ", ", INDIRECT(ADDRESS(2,MATCH(_xlfn.MAXIFS(B34:IG34,metrics.rec,"Recatio"),B34:IG34,0)+1)))</f>
        <v>k=5, r=0.1</v>
      </c>
      <c r="IW34" s="1" t="str" cm="1">
        <f t="array" aca="1" ref="IW34" ca="1">CONCATENATE(INDIRECT(ADDRESS(1,MATCH(_xlfn.MINIFS(B34:IG34,metrics.rec,"Time"),B34:IG34,0)+1)), ", ", INDIRECT(ADDRESS(2,MATCH(_xlfn.MINIFS(B34:IG34,metrics.rec,"Time"),B34:IG34,0)+1)))</f>
        <v>k=5, r=0.9</v>
      </c>
    </row>
    <row r="35" spans="1:25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>
        <v>0.62919999999999998</v>
      </c>
      <c r="DS35" s="5">
        <v>0.6855</v>
      </c>
      <c r="DT35" s="5">
        <v>0.29249999999999998</v>
      </c>
      <c r="DU35" s="5">
        <v>1.6000000000000001E-3</v>
      </c>
      <c r="DV35" s="5">
        <v>0.8821</v>
      </c>
      <c r="DW35" s="5">
        <v>0.65190000000000003</v>
      </c>
      <c r="DX35" s="5">
        <v>1</v>
      </c>
      <c r="DY35" s="5">
        <v>10.4603</v>
      </c>
      <c r="DZ35" s="4">
        <v>0.63819999999999999</v>
      </c>
      <c r="EA35" s="4">
        <v>0.7056</v>
      </c>
      <c r="EB35" s="4">
        <v>0.27650000000000002</v>
      </c>
      <c r="EC35" s="4">
        <v>4.8999999999999998E-3</v>
      </c>
      <c r="ED35" s="4">
        <v>0.87439999999999996</v>
      </c>
      <c r="EE35" s="4">
        <v>0.64180000000000004</v>
      </c>
      <c r="EF35" s="4">
        <v>1</v>
      </c>
      <c r="EG35" s="4">
        <v>7.5702999999999996</v>
      </c>
      <c r="EH35" s="5">
        <v>0.6482</v>
      </c>
      <c r="EI35" s="5">
        <v>0.72640000000000005</v>
      </c>
      <c r="EJ35" s="5">
        <v>0.26229999999999998</v>
      </c>
      <c r="EK35" s="5">
        <v>9.1999999999999998E-3</v>
      </c>
      <c r="EL35" s="5">
        <v>0.86019999999999996</v>
      </c>
      <c r="EM35" s="5">
        <v>0.62780000000000002</v>
      </c>
      <c r="EN35" s="5">
        <v>1</v>
      </c>
      <c r="EO35" s="5">
        <v>4.6237000000000004</v>
      </c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>
        <f t="shared" si="0"/>
        <v>0.65262500000000001</v>
      </c>
      <c r="II35" s="4">
        <f t="shared" si="1"/>
        <v>0.73922500000000002</v>
      </c>
      <c r="IJ35" s="4">
        <f t="shared" si="2"/>
        <v>0.25416250000000001</v>
      </c>
      <c r="IK35" s="4">
        <f t="shared" si="3"/>
        <v>1.2912500000000002E-2</v>
      </c>
      <c r="IL35" s="4">
        <f t="shared" si="4"/>
        <v>0.83325000000000005</v>
      </c>
      <c r="IM35" s="4">
        <f t="shared" si="5"/>
        <v>0.64049999999999996</v>
      </c>
      <c r="IN35" s="4">
        <f t="shared" si="6"/>
        <v>0.997</v>
      </c>
      <c r="IO35" s="4">
        <f t="shared" si="7"/>
        <v>6.7611749999999997</v>
      </c>
      <c r="IP35" s="1" t="str" cm="1">
        <f t="array" aca="1" ref="IP35" ca="1">CONCATENATE(INDIRECT(ADDRESS(1,MATCH(_xlfn.MINIFS(B35:IG35,metrics.rec,"MAE"),B35:IG35,0)+1)), ", ", INDIRECT(ADDRESS(2,MATCH(_xlfn.MINIFS(B35:IG35,metrics.rec,"MAE"),B35:IG35,0)+1)))</f>
        <v>k=20, r=0.1</v>
      </c>
      <c r="IQ35" s="1" t="str" cm="1">
        <f t="array" aca="1" ref="IQ35" ca="1">CONCATENATE(INDIRECT(ADDRESS(1,MATCH(_xlfn.MINIFS(B35:IG35,metrics.rec,"MSE"),B35:IG35,0)+1)), ", ", INDIRECT(ADDRESS(2,MATCH(_xlfn.MINIFS(B35:IG35,metrics.rec,"MSE"),B35:IG35,0)+1)))</f>
        <v>k=20, r=0.1</v>
      </c>
      <c r="IR35" s="1" t="str" cm="1">
        <f t="array" aca="1" ref="IR35" ca="1">CONCATENATE(INDIRECT(ADDRESS(1,MATCH(_xlfn.MAXIFS(B35:IG35,metrics.rec,"R"),B35:IG35,0)+1)), ", ", INDIRECT(ADDRESS(2,MATCH(_xlfn.MAXIFS(B35:IG35,metrics.rec,"R"),B35:IG35,0)+1)))</f>
        <v>k=20, r=0.1</v>
      </c>
      <c r="IS35" s="1" t="str" cm="1">
        <f t="array" aca="1" ref="IS35" ca="1">CONCATENATE(INDIRECT(ADDRESS(1,MATCH(_xlfn.MAXIFS(B35:IG35,metrics.rec,"Precision"),B35:IG35,0)+1)), ", ", INDIRECT(ADDRESS(2,MATCH(_xlfn.MAXIFS(B35:IG35,metrics.rec,"Precision"),B35:IG35,0)+1)))</f>
        <v>k=5, r=0.9</v>
      </c>
      <c r="IT35" s="1" t="str" cm="1">
        <f t="array" aca="1" ref="IT35" ca="1">CONCATENATE(INDIRECT(ADDRESS(1,MATCH(_xlfn.MAXIFS(B35:IG35,metrics.rec,"Recall"),B35:IG35,0)+1)), ", ", INDIRECT(ADDRESS(2,MATCH(_xlfn.MAXIFS(B35:IG35,metrics.rec,"Recall"),B35:IG35,0)+1)))</f>
        <v>k=5, r=0.1</v>
      </c>
      <c r="IU35" s="1" t="str" cm="1">
        <f t="array" aca="1" ref="IU35" ca="1">CONCATENATE(INDIRECT(ADDRESS(1,MATCH(_xlfn.MAXIFS(B35:IG35,metrics.rec,"Coverage"),B35:IG35,0)+1)), ", ", INDIRECT(ADDRESS(2,MATCH(_xlfn.MAXIFS(B35:IG35,metrics.rec,"Coverage"),B35:IG35,0)+1)))</f>
        <v>k=20, r=0.1</v>
      </c>
      <c r="IV35" s="1" t="str" cm="1">
        <f t="array" aca="1" ref="IV35" ca="1">CONCATENATE(INDIRECT(ADDRESS(1,MATCH(_xlfn.MAXIFS(B35:IG35,metrics.rec,"Recatio"),B35:IG35,0)+1)), ", ", INDIRECT(ADDRESS(2,MATCH(_xlfn.MAXIFS(B35:IG35,metrics.rec,"Recatio"),B35:IG35,0)+1)))</f>
        <v>k=5, r=0.1</v>
      </c>
      <c r="IW35" s="1" t="str" cm="1">
        <f t="array" aca="1" ref="IW35" ca="1">CONCATENATE(INDIRECT(ADDRESS(1,MATCH(_xlfn.MINIFS(B35:IG35,metrics.rec,"Time"),B35:IG35,0)+1)), ", ", INDIRECT(ADDRESS(2,MATCH(_xlfn.MINIFS(B35:IG35,metrics.rec,"Time"),B35:IG35,0)+1)))</f>
        <v>k=5, r=0.9</v>
      </c>
    </row>
    <row r="36" spans="1:257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>
        <v>0.62890000000000001</v>
      </c>
      <c r="DS36" s="14">
        <v>0.68400000000000005</v>
      </c>
      <c r="DT36" s="14">
        <v>0.2944</v>
      </c>
      <c r="DU36" s="14">
        <v>1.6000000000000001E-3</v>
      </c>
      <c r="DV36" s="14">
        <v>0.87929999999999997</v>
      </c>
      <c r="DW36" s="14">
        <v>0.64859999999999995</v>
      </c>
      <c r="DX36" s="14">
        <v>1</v>
      </c>
      <c r="DY36" s="14">
        <v>8.9536999999999995</v>
      </c>
      <c r="DZ36" s="4">
        <v>0.63859999999999995</v>
      </c>
      <c r="EA36" s="4">
        <v>0.70599999999999996</v>
      </c>
      <c r="EB36" s="4">
        <v>0.28189999999999998</v>
      </c>
      <c r="EC36" s="4">
        <v>4.8999999999999998E-3</v>
      </c>
      <c r="ED36" s="4">
        <v>0.87270000000000003</v>
      </c>
      <c r="EE36" s="4">
        <v>0.63919999999999999</v>
      </c>
      <c r="EF36" s="4">
        <v>1</v>
      </c>
      <c r="EG36" s="4">
        <v>7.7637999999999998</v>
      </c>
      <c r="EH36" s="14">
        <v>0.64810000000000001</v>
      </c>
      <c r="EI36" s="14">
        <v>0.72660000000000002</v>
      </c>
      <c r="EJ36" s="14">
        <v>0.26450000000000001</v>
      </c>
      <c r="EK36" s="14">
        <v>9.2999999999999992E-3</v>
      </c>
      <c r="EL36" s="14">
        <v>0.85919999999999996</v>
      </c>
      <c r="EM36" s="14">
        <v>0.62549999999999994</v>
      </c>
      <c r="EN36" s="14">
        <v>1</v>
      </c>
      <c r="EO36" s="14">
        <v>4.6973000000000003</v>
      </c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>
        <f t="shared" si="0"/>
        <v>0.63853333333333329</v>
      </c>
      <c r="II36" s="4">
        <f t="shared" si="1"/>
        <v>0.70553333333333335</v>
      </c>
      <c r="IJ36" s="4">
        <f t="shared" si="2"/>
        <v>0.28026666666666666</v>
      </c>
      <c r="IK36" s="4">
        <f t="shared" si="3"/>
        <v>5.266666666666666E-3</v>
      </c>
      <c r="IL36" s="4">
        <f t="shared" si="4"/>
        <v>0.87040000000000006</v>
      </c>
      <c r="IM36" s="4">
        <f t="shared" si="5"/>
        <v>0.63776666666666659</v>
      </c>
      <c r="IN36" s="4">
        <f t="shared" si="6"/>
        <v>1</v>
      </c>
      <c r="IO36" s="4">
        <f t="shared" si="7"/>
        <v>7.1382666666666665</v>
      </c>
      <c r="IP36" s="11" t="str" cm="1">
        <f t="array" aca="1" ref="IP36" ca="1">CONCATENATE(INDIRECT(ADDRESS(1,MATCH(_xlfn.MINIFS(B36:IG36,metrics.rec,"MAE"),B36:IG36,0)+1)), ", ", INDIRECT(ADDRESS(2,MATCH(_xlfn.MINIFS(B36:IG36,metrics.rec,"MAE"),B36:IG36,0)+1)))</f>
        <v>k=20, r=0.1</v>
      </c>
      <c r="IQ36" s="11" t="str" cm="1">
        <f t="array" aca="1" ref="IQ36" ca="1">CONCATENATE(INDIRECT(ADDRESS(1,MATCH(_xlfn.MINIFS(B36:IG36,metrics.rec,"MSE"),B36:IG36,0)+1)), ", ", INDIRECT(ADDRESS(2,MATCH(_xlfn.MINIFS(B36:IG36,metrics.rec,"MSE"),B36:IG36,0)+1)))</f>
        <v>k=20, r=0.1</v>
      </c>
      <c r="IR36" s="11" t="str" cm="1">
        <f t="array" aca="1" ref="IR36" ca="1">CONCATENATE(INDIRECT(ADDRESS(1,MATCH(_xlfn.MAXIFS(B36:IG36,metrics.rec,"R"),B36:IG36,0)+1)), ", ", INDIRECT(ADDRESS(2,MATCH(_xlfn.MAXIFS(B36:IG36,metrics.rec,"R"),B36:IG36,0)+1)))</f>
        <v>k=20, r=0.1</v>
      </c>
      <c r="IS36" s="11" t="str" cm="1">
        <f t="array" aca="1" ref="IS36" ca="1">CONCATENATE(INDIRECT(ADDRESS(1,MATCH(_xlfn.MAXIFS(B36:IG36,metrics.rec,"Precision"),B36:IG36,0)+1)), ", ", INDIRECT(ADDRESS(2,MATCH(_xlfn.MAXIFS(B36:IG36,metrics.rec,"Precision"),B36:IG36,0)+1)))</f>
        <v>k=20, r=0.5</v>
      </c>
      <c r="IT36" s="11" t="str" cm="1">
        <f t="array" aca="1" ref="IT36" ca="1">CONCATENATE(INDIRECT(ADDRESS(1,MATCH(_xlfn.MAXIFS(B36:IG36,metrics.rec,"Recall"),B36:IG36,0)+1)), ", ", INDIRECT(ADDRESS(2,MATCH(_xlfn.MAXIFS(B36:IG36,metrics.rec,"Recall"),B36:IG36,0)+1)))</f>
        <v>k=20, r=0.1</v>
      </c>
      <c r="IU36" s="11" t="str" cm="1">
        <f t="array" aca="1" ref="IU36" ca="1">CONCATENATE(INDIRECT(ADDRESS(1,MATCH(_xlfn.MAXIFS(B36:IG36,metrics.rec,"Coverage"),B36:IG36,0)+1)), ", ", INDIRECT(ADDRESS(2,MATCH(_xlfn.MAXIFS(B36:IG36,metrics.rec,"Coverage"),B36:IG36,0)+1)))</f>
        <v>k=20, r=0.1</v>
      </c>
      <c r="IV36" s="11" t="str" cm="1">
        <f t="array" aca="1" ref="IV36" ca="1">CONCATENATE(INDIRECT(ADDRESS(1,MATCH(_xlfn.MAXIFS(B36:IG36,metrics.rec,"Recatio"),B36:IG36,0)+1)), ", ", INDIRECT(ADDRESS(2,MATCH(_xlfn.MAXIFS(B36:IG36,metrics.rec,"Recatio"),B36:IG36,0)+1)))</f>
        <v>k=20, r=0.1</v>
      </c>
      <c r="IW36" s="11" t="str" cm="1">
        <f t="array" aca="1" ref="IW36" ca="1">CONCATENATE(INDIRECT(ADDRESS(1,MATCH(_xlfn.MINIFS(B36:IG36,metrics.rec,"Time"),B36:IG36,0)+1)), ", ", INDIRECT(ADDRESS(2,MATCH(_xlfn.MINIFS(B36:IG36,metrics.rec,"Time"),B36:IG36,0)+1)))</f>
        <v>k=20, r=0.5</v>
      </c>
    </row>
    <row r="37" spans="1:257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0.6522</v>
      </c>
      <c r="K37" s="5">
        <v>0.74009999999999998</v>
      </c>
      <c r="L37" s="5">
        <v>0.22090000000000001</v>
      </c>
      <c r="M37" s="5">
        <v>1.26E-2</v>
      </c>
      <c r="N37" s="5">
        <v>0.84289999999999998</v>
      </c>
      <c r="O37" s="5"/>
      <c r="P37" s="5">
        <v>1</v>
      </c>
      <c r="Q37" s="5">
        <v>2.7338</v>
      </c>
      <c r="R37" s="4">
        <v>0.66090000000000004</v>
      </c>
      <c r="S37" s="4">
        <v>0.75880000000000003</v>
      </c>
      <c r="T37" s="4">
        <v>0.20660000000000001</v>
      </c>
      <c r="U37" s="4">
        <v>2.29E-2</v>
      </c>
      <c r="V37" s="4">
        <v>0.81710000000000005</v>
      </c>
      <c r="W37" s="4"/>
      <c r="X37" s="4">
        <v>1</v>
      </c>
      <c r="Y37" s="4">
        <v>2.7816999999999998</v>
      </c>
      <c r="Z37" s="5">
        <v>0.69</v>
      </c>
      <c r="AA37" s="5">
        <v>0.82430000000000003</v>
      </c>
      <c r="AB37" s="5">
        <v>0.16389999999999999</v>
      </c>
      <c r="AC37" s="5">
        <v>3.39E-2</v>
      </c>
      <c r="AD37" s="5">
        <v>0.7661</v>
      </c>
      <c r="AE37" s="5"/>
      <c r="AF37" s="5">
        <v>1</v>
      </c>
      <c r="AG37" s="5">
        <v>2.3048000000000002</v>
      </c>
      <c r="AH37" s="4">
        <v>0.745</v>
      </c>
      <c r="AI37" s="4">
        <v>0.96060000000000001</v>
      </c>
      <c r="AJ37" s="4">
        <v>0.1042</v>
      </c>
      <c r="AK37" s="4">
        <v>4.4299999999999999E-2</v>
      </c>
      <c r="AL37" s="4">
        <v>0.56069999999999998</v>
      </c>
      <c r="AM37" s="4"/>
      <c r="AN37" s="4">
        <v>0.98</v>
      </c>
      <c r="AO37" s="4">
        <v>1.2425999999999999</v>
      </c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0.66210000000000002</v>
      </c>
      <c r="BG37" s="14">
        <v>0.76290000000000002</v>
      </c>
      <c r="BH37" s="14">
        <v>0.20430000000000001</v>
      </c>
      <c r="BI37" s="14">
        <v>2.3E-2</v>
      </c>
      <c r="BJ37" s="14">
        <v>0.81910000000000005</v>
      </c>
      <c r="BK37" s="14">
        <v>0.24010000000000001</v>
      </c>
      <c r="BL37" s="14">
        <v>1</v>
      </c>
      <c r="BM37" s="14">
        <v>1.8584000000000001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16"/>
      <c r="CU37" s="16"/>
      <c r="CV37" s="16"/>
      <c r="CW37" s="16"/>
      <c r="CX37" s="16"/>
      <c r="CY37" s="16"/>
      <c r="CZ37" s="16"/>
      <c r="DA37" s="16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>
        <v>0.64080000000000004</v>
      </c>
      <c r="DS37" s="5">
        <v>0.71609999999999996</v>
      </c>
      <c r="DT37" s="5">
        <v>0.25269999999999998</v>
      </c>
      <c r="DU37" s="5">
        <v>4.1000000000000003E-3</v>
      </c>
      <c r="DV37" s="5">
        <v>0.85709999999999997</v>
      </c>
      <c r="DW37" s="5">
        <v>0.24529999999999999</v>
      </c>
      <c r="DX37" s="5">
        <v>1</v>
      </c>
      <c r="DY37" s="5">
        <v>2.4468999999999999</v>
      </c>
      <c r="DZ37" s="4">
        <v>0.65080000000000005</v>
      </c>
      <c r="EA37" s="4">
        <v>0.73819999999999997</v>
      </c>
      <c r="EB37" s="4">
        <v>0.23050000000000001</v>
      </c>
      <c r="EC37" s="4">
        <v>1.2699999999999999E-2</v>
      </c>
      <c r="ED37" s="4">
        <v>0.84309999999999996</v>
      </c>
      <c r="EE37" s="4">
        <v>0.23860000000000001</v>
      </c>
      <c r="EF37" s="4">
        <v>1</v>
      </c>
      <c r="EG37" s="4">
        <v>2.9565999999999999</v>
      </c>
      <c r="EH37" s="5">
        <v>0.66249999999999998</v>
      </c>
      <c r="EI37" s="5">
        <v>0.76400000000000001</v>
      </c>
      <c r="EJ37" s="5">
        <v>0.2024</v>
      </c>
      <c r="EK37" s="5">
        <v>2.3E-2</v>
      </c>
      <c r="EL37" s="5">
        <v>0.81930000000000003</v>
      </c>
      <c r="EM37" s="5">
        <v>0.24060000000000001</v>
      </c>
      <c r="EN37" s="5">
        <v>1</v>
      </c>
      <c r="EO37" s="5">
        <v>1.8666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0.66149999999999998</v>
      </c>
      <c r="FW37" s="4">
        <v>0.76160000000000005</v>
      </c>
      <c r="FX37" s="4">
        <v>0.20549999999999999</v>
      </c>
      <c r="FY37" s="4">
        <v>2.3E-2</v>
      </c>
      <c r="FZ37" s="4">
        <v>0.8175</v>
      </c>
      <c r="GA37" s="4"/>
      <c r="GB37" s="4">
        <v>1</v>
      </c>
      <c r="GC37" s="4">
        <v>1.9645999999999999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0.66649999999999987</v>
      </c>
      <c r="II37" s="4">
        <f t="shared" si="1"/>
        <v>0.77344000000000013</v>
      </c>
      <c r="IJ37" s="4">
        <f t="shared" si="2"/>
        <v>0.20360999999999999</v>
      </c>
      <c r="IK37" s="4">
        <f t="shared" si="3"/>
        <v>2.0359999999999996E-2</v>
      </c>
      <c r="IL37" s="4">
        <f t="shared" si="4"/>
        <v>0.7997399999999999</v>
      </c>
      <c r="IM37" s="4">
        <f t="shared" si="5"/>
        <v>0.24115</v>
      </c>
      <c r="IN37" s="4">
        <f t="shared" si="6"/>
        <v>0.998</v>
      </c>
      <c r="IO37" s="4">
        <f t="shared" si="7"/>
        <v>2.30951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r=0.1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r=0.1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k=20, r=0.1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k=5, r=0.9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k=20, r=0.1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k=20, r=0.1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k=5, r=0.1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r=0.9</v>
      </c>
    </row>
    <row r="38" spans="1:257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0.72850000000000004</v>
      </c>
      <c r="K38" s="5">
        <v>0.90210000000000001</v>
      </c>
      <c r="L38" s="5">
        <v>9.6199999999999994E-2</v>
      </c>
      <c r="M38" s="5">
        <v>1.03E-2</v>
      </c>
      <c r="N38" s="5">
        <v>0.50949999999999995</v>
      </c>
      <c r="O38" s="5"/>
      <c r="P38" s="5">
        <v>1</v>
      </c>
      <c r="Q38" s="5">
        <v>2.5518999999999998</v>
      </c>
      <c r="R38" s="4">
        <v>0.74739999999999995</v>
      </c>
      <c r="S38" s="4">
        <v>0.95009999999999994</v>
      </c>
      <c r="T38" s="4">
        <v>0.1031</v>
      </c>
      <c r="U38" s="4">
        <v>1.49E-2</v>
      </c>
      <c r="V38" s="4">
        <v>0.45540000000000003</v>
      </c>
      <c r="W38" s="4"/>
      <c r="X38" s="4">
        <v>1</v>
      </c>
      <c r="Y38" s="4">
        <v>2.3915000000000002</v>
      </c>
      <c r="Z38" s="5">
        <v>0.75109999999999999</v>
      </c>
      <c r="AA38" s="5">
        <v>0.96499999999999997</v>
      </c>
      <c r="AB38" s="5">
        <v>0.1255</v>
      </c>
      <c r="AC38" s="5">
        <v>1.9900000000000001E-2</v>
      </c>
      <c r="AD38" s="5">
        <v>0.46300000000000002</v>
      </c>
      <c r="AE38" s="5"/>
      <c r="AF38" s="5">
        <v>1</v>
      </c>
      <c r="AG38" s="5">
        <v>2.0381999999999998</v>
      </c>
      <c r="AH38" s="4">
        <v>0.755</v>
      </c>
      <c r="AI38" s="4">
        <v>0.98780000000000001</v>
      </c>
      <c r="AJ38" s="4">
        <v>0.10929999999999999</v>
      </c>
      <c r="AK38" s="4">
        <v>4.8399999999999999E-2</v>
      </c>
      <c r="AL38" s="4">
        <v>0.48409999999999997</v>
      </c>
      <c r="AM38" s="4"/>
      <c r="AN38" s="4">
        <v>0.97640000000000005</v>
      </c>
      <c r="AO38" s="4">
        <v>0.8427</v>
      </c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0.74650000000000005</v>
      </c>
      <c r="BG38" s="14">
        <v>0.94489999999999996</v>
      </c>
      <c r="BH38" s="14">
        <v>9.7299999999999998E-2</v>
      </c>
      <c r="BI38" s="14">
        <v>1.5100000000000001E-2</v>
      </c>
      <c r="BJ38" s="14">
        <v>0.45929999999999999</v>
      </c>
      <c r="BK38" s="14">
        <v>0.2044</v>
      </c>
      <c r="BL38" s="14">
        <v>1</v>
      </c>
      <c r="BM38" s="14">
        <v>1.7358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16"/>
      <c r="CU38" s="16"/>
      <c r="CV38" s="16"/>
      <c r="CW38" s="16"/>
      <c r="CX38" s="16"/>
      <c r="CY38" s="16"/>
      <c r="CZ38" s="16"/>
      <c r="DA38" s="16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>
        <v>0.6996</v>
      </c>
      <c r="DS38" s="5">
        <v>0.83050000000000002</v>
      </c>
      <c r="DT38" s="5">
        <v>0.10390000000000001</v>
      </c>
      <c r="DU38" s="5">
        <v>4.0000000000000001E-3</v>
      </c>
      <c r="DV38" s="5">
        <v>0.56899999999999995</v>
      </c>
      <c r="DW38" s="5">
        <v>0.16550000000000001</v>
      </c>
      <c r="DX38" s="5">
        <v>1</v>
      </c>
      <c r="DY38" s="5">
        <v>2.3502999999999998</v>
      </c>
      <c r="DZ38" s="4">
        <v>0.72789999999999999</v>
      </c>
      <c r="EA38" s="4">
        <v>0.90169999999999995</v>
      </c>
      <c r="EB38" s="4">
        <v>9.1399999999999995E-2</v>
      </c>
      <c r="EC38" s="4">
        <v>1.03E-2</v>
      </c>
      <c r="ED38" s="4">
        <v>0.50990000000000002</v>
      </c>
      <c r="EE38" s="4">
        <v>0.17660000000000001</v>
      </c>
      <c r="EF38" s="4">
        <v>1</v>
      </c>
      <c r="EG38" s="4">
        <v>2.7206000000000001</v>
      </c>
      <c r="EH38" s="5">
        <v>0.749</v>
      </c>
      <c r="EI38" s="5">
        <v>0.95420000000000005</v>
      </c>
      <c r="EJ38" s="5">
        <v>0.1</v>
      </c>
      <c r="EK38" s="5">
        <v>1.4999999999999999E-2</v>
      </c>
      <c r="EL38" s="5">
        <v>0.45760000000000001</v>
      </c>
      <c r="EM38" s="5">
        <v>0.20599999999999999</v>
      </c>
      <c r="EN38" s="5">
        <v>1</v>
      </c>
      <c r="EO38" s="5">
        <v>1.7196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0.74870000000000003</v>
      </c>
      <c r="FW38" s="4">
        <v>0.95420000000000005</v>
      </c>
      <c r="FX38" s="4">
        <v>0.1021</v>
      </c>
      <c r="FY38" s="4">
        <v>1.4999999999999999E-2</v>
      </c>
      <c r="FZ38" s="4">
        <v>0.45689999999999997</v>
      </c>
      <c r="GA38" s="4"/>
      <c r="GB38" s="4">
        <v>1</v>
      </c>
      <c r="GC38" s="4">
        <v>1.7809999999999999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0.73460000000000003</v>
      </c>
      <c r="II38" s="4">
        <f t="shared" si="1"/>
        <v>0.92023999999999995</v>
      </c>
      <c r="IJ38" s="4">
        <f t="shared" si="2"/>
        <v>0.10350999999999999</v>
      </c>
      <c r="IK38" s="4">
        <f t="shared" si="3"/>
        <v>1.5700000000000002E-2</v>
      </c>
      <c r="IL38" s="4">
        <f t="shared" si="4"/>
        <v>0.49386000000000002</v>
      </c>
      <c r="IM38" s="4">
        <f t="shared" si="5"/>
        <v>0.18812499999999999</v>
      </c>
      <c r="IN38" s="4">
        <f t="shared" si="6"/>
        <v>0.99763999999999997</v>
      </c>
      <c r="IO38" s="4">
        <f t="shared" si="7"/>
        <v>2.1046199999999997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r=0.1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r=0.1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r=0.7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k=5, r=0.9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r=0.1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k=20,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k=5, r=0.1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r=0.9</v>
      </c>
    </row>
    <row r="39" spans="1:257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0.70050000000000001</v>
      </c>
      <c r="K39" s="5">
        <v>0.84589999999999999</v>
      </c>
      <c r="L39" s="5">
        <v>0.14990000000000001</v>
      </c>
      <c r="M39" s="5">
        <v>1.0200000000000001E-2</v>
      </c>
      <c r="N39" s="5">
        <v>0.59730000000000005</v>
      </c>
      <c r="O39" s="5"/>
      <c r="P39" s="5">
        <v>0.99839999999999995</v>
      </c>
      <c r="Q39" s="5">
        <v>2.5447000000000002</v>
      </c>
      <c r="R39" s="4">
        <v>0.72419999999999995</v>
      </c>
      <c r="S39" s="4">
        <v>0.90269999999999995</v>
      </c>
      <c r="T39" s="4">
        <v>0.14280000000000001</v>
      </c>
      <c r="U39" s="4">
        <v>1.4999999999999999E-2</v>
      </c>
      <c r="V39" s="4">
        <v>0.53210000000000002</v>
      </c>
      <c r="W39" s="4"/>
      <c r="X39" s="4">
        <v>0.998</v>
      </c>
      <c r="Y39" s="4">
        <v>2.3509000000000002</v>
      </c>
      <c r="Z39" s="5">
        <v>0.74029999999999996</v>
      </c>
      <c r="AA39" s="5">
        <v>0.94479999999999997</v>
      </c>
      <c r="AB39" s="5">
        <v>0.12720000000000001</v>
      </c>
      <c r="AC39" s="5">
        <v>1.9E-2</v>
      </c>
      <c r="AD39" s="5">
        <v>0.5071</v>
      </c>
      <c r="AE39" s="5"/>
      <c r="AF39" s="5">
        <v>0.99150000000000005</v>
      </c>
      <c r="AG39" s="5">
        <v>1.8621000000000001</v>
      </c>
      <c r="AH39" s="4">
        <v>0.76580000000000004</v>
      </c>
      <c r="AI39" s="4">
        <v>1.0065999999999999</v>
      </c>
      <c r="AJ39" s="4">
        <v>3.1899999999999998E-2</v>
      </c>
      <c r="AK39" s="4">
        <v>4.8899999999999999E-2</v>
      </c>
      <c r="AL39" s="4">
        <v>0.52080000000000004</v>
      </c>
      <c r="AM39" s="4"/>
      <c r="AN39" s="4">
        <v>0.88080000000000003</v>
      </c>
      <c r="AO39" s="4">
        <v>0.87129999999999996</v>
      </c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0.72250000000000003</v>
      </c>
      <c r="BG39" s="14">
        <v>0.89590000000000003</v>
      </c>
      <c r="BH39" s="14">
        <v>0.14610000000000001</v>
      </c>
      <c r="BI39" s="14">
        <v>1.5100000000000001E-2</v>
      </c>
      <c r="BJ39" s="14">
        <v>0.53359999999999996</v>
      </c>
      <c r="BK39" s="14">
        <v>0.2384</v>
      </c>
      <c r="BL39" s="14">
        <v>0.99770000000000003</v>
      </c>
      <c r="BM39" s="14">
        <v>1.9193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0.72529999999999994</v>
      </c>
      <c r="CU39" s="4">
        <v>0.90180000000000005</v>
      </c>
      <c r="CV39" s="4">
        <v>0.1381</v>
      </c>
      <c r="CW39" s="4">
        <v>1.5100000000000001E-2</v>
      </c>
      <c r="CX39" s="4">
        <v>0.53080000000000005</v>
      </c>
      <c r="CY39" s="4">
        <v>0.23799999999999999</v>
      </c>
      <c r="CZ39" s="4">
        <v>0.99770000000000003</v>
      </c>
      <c r="DA39" s="4">
        <v>1.6613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>
        <v>0.6734</v>
      </c>
      <c r="DS39" s="5">
        <v>0.78380000000000005</v>
      </c>
      <c r="DT39" s="5">
        <v>0.17280000000000001</v>
      </c>
      <c r="DU39" s="5">
        <v>3.8999999999999998E-3</v>
      </c>
      <c r="DV39" s="5">
        <v>0.65600000000000003</v>
      </c>
      <c r="DW39" s="5">
        <v>0.1983</v>
      </c>
      <c r="DX39" s="5">
        <v>0.99829999999999997</v>
      </c>
      <c r="DY39" s="5">
        <v>2.3656000000000001</v>
      </c>
      <c r="DZ39" s="4">
        <v>0.69869999999999999</v>
      </c>
      <c r="EA39" s="4">
        <v>0.84219999999999995</v>
      </c>
      <c r="EB39" s="4">
        <v>0.1527</v>
      </c>
      <c r="EC39" s="4">
        <v>1.03E-2</v>
      </c>
      <c r="ED39" s="4">
        <v>0.59899999999999998</v>
      </c>
      <c r="EE39" s="4">
        <v>0.2087</v>
      </c>
      <c r="EF39" s="4">
        <v>0.99829999999999997</v>
      </c>
      <c r="EG39" s="4">
        <v>2.7692999999999999</v>
      </c>
      <c r="EH39" s="5">
        <v>0.72609999999999997</v>
      </c>
      <c r="EI39" s="5">
        <v>0.90700000000000003</v>
      </c>
      <c r="EJ39" s="5">
        <v>0.14199999999999999</v>
      </c>
      <c r="EK39" s="5">
        <v>1.4999999999999999E-2</v>
      </c>
      <c r="EL39" s="5">
        <v>0.53259999999999996</v>
      </c>
      <c r="EM39" s="5">
        <v>0.2397</v>
      </c>
      <c r="EN39" s="5">
        <v>0.99760000000000004</v>
      </c>
      <c r="EO39" s="5">
        <v>1.7948999999999999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0.72460000000000002</v>
      </c>
      <c r="FW39" s="4">
        <v>0.90239999999999998</v>
      </c>
      <c r="FX39" s="4">
        <v>0.1396</v>
      </c>
      <c r="FY39" s="4">
        <v>1.4999999999999999E-2</v>
      </c>
      <c r="FZ39" s="4">
        <v>0.53110000000000002</v>
      </c>
      <c r="GA39" s="4"/>
      <c r="GB39" s="4">
        <v>0.99790000000000001</v>
      </c>
      <c r="GC39" s="4">
        <v>1.8110999999999999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0.71519090909090899</v>
      </c>
      <c r="II39" s="4">
        <f t="shared" si="1"/>
        <v>0.88190000000000002</v>
      </c>
      <c r="IJ39" s="4">
        <f t="shared" si="2"/>
        <v>0.13726363636363637</v>
      </c>
      <c r="IK39" s="4">
        <f t="shared" si="3"/>
        <v>1.5581818181818181E-2</v>
      </c>
      <c r="IL39" s="4">
        <f t="shared" si="4"/>
        <v>0.56360909090909095</v>
      </c>
      <c r="IM39" s="4">
        <f t="shared" si="5"/>
        <v>0.22461999999999999</v>
      </c>
      <c r="IN39" s="4">
        <f t="shared" si="6"/>
        <v>0.98673636363636374</v>
      </c>
      <c r="IO39" s="4">
        <f t="shared" si="7"/>
        <v>2.0822909090909092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r=0.1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r=0.1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k=20, r=0.1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k=5, r=0.9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k=5, r=0.1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k=20,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k=5, r=0.3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r=0.9</v>
      </c>
    </row>
    <row r="40" spans="1:257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0.68340000000000001</v>
      </c>
      <c r="K40" s="5">
        <v>0.80130000000000001</v>
      </c>
      <c r="L40" s="5">
        <v>0.1734</v>
      </c>
      <c r="M40" s="5">
        <v>9.5999999999999992E-3</v>
      </c>
      <c r="N40" s="5">
        <v>0.64680000000000004</v>
      </c>
      <c r="O40" s="5"/>
      <c r="P40" s="5">
        <v>1</v>
      </c>
      <c r="Q40" s="5">
        <v>2.7338</v>
      </c>
      <c r="R40" s="4">
        <v>0.70499999999999996</v>
      </c>
      <c r="S40" s="4">
        <v>0.8518</v>
      </c>
      <c r="T40" s="4">
        <v>0.16619999999999999</v>
      </c>
      <c r="U40" s="4">
        <v>1.4800000000000001E-2</v>
      </c>
      <c r="V40" s="4">
        <v>0.59089999999999998</v>
      </c>
      <c r="W40" s="4"/>
      <c r="X40" s="4">
        <v>1</v>
      </c>
      <c r="Y40" s="4">
        <v>2.3178999999999998</v>
      </c>
      <c r="Z40" s="5">
        <v>0.72319999999999995</v>
      </c>
      <c r="AA40" s="5">
        <v>0.90059999999999996</v>
      </c>
      <c r="AB40" s="5">
        <v>0.15659999999999999</v>
      </c>
      <c r="AC40" s="5">
        <v>1.9699999999999999E-2</v>
      </c>
      <c r="AD40" s="5">
        <v>0.56359999999999999</v>
      </c>
      <c r="AE40" s="5"/>
      <c r="AF40" s="5">
        <v>1</v>
      </c>
      <c r="AG40" s="5">
        <v>1.8315999999999999</v>
      </c>
      <c r="AH40" s="4">
        <v>0.74160000000000004</v>
      </c>
      <c r="AI40" s="4">
        <v>0.95499999999999996</v>
      </c>
      <c r="AJ40" s="4">
        <v>0.11459999999999999</v>
      </c>
      <c r="AK40" s="4">
        <v>4.9700000000000001E-2</v>
      </c>
      <c r="AL40" s="4">
        <v>0.53620000000000001</v>
      </c>
      <c r="AM40" s="4"/>
      <c r="AN40" s="4">
        <v>0.97640000000000005</v>
      </c>
      <c r="AO40" s="4">
        <v>0.98650000000000004</v>
      </c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0.70409999999999995</v>
      </c>
      <c r="BG40" s="14">
        <v>0.85070000000000001</v>
      </c>
      <c r="BH40" s="14">
        <v>0.1565</v>
      </c>
      <c r="BI40" s="14">
        <v>1.49E-2</v>
      </c>
      <c r="BJ40" s="14">
        <v>0.59350000000000003</v>
      </c>
      <c r="BK40" s="14">
        <v>0.26850000000000002</v>
      </c>
      <c r="BL40" s="14">
        <v>1</v>
      </c>
      <c r="BM40" s="14">
        <v>1.7174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0.70469999999999999</v>
      </c>
      <c r="CU40" s="4">
        <v>0.85170000000000001</v>
      </c>
      <c r="CV40" s="4">
        <v>0.159</v>
      </c>
      <c r="CW40" s="4">
        <v>1.49E-2</v>
      </c>
      <c r="CX40" s="4">
        <v>0.59360000000000002</v>
      </c>
      <c r="CY40" s="4">
        <v>0.26939999999999997</v>
      </c>
      <c r="CZ40" s="4">
        <v>1</v>
      </c>
      <c r="DA40" s="4">
        <v>1.6705000000000001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>
        <v>0.66790000000000005</v>
      </c>
      <c r="DS40" s="5">
        <v>0.76300000000000001</v>
      </c>
      <c r="DT40" s="5">
        <v>0.16919999999999999</v>
      </c>
      <c r="DU40" s="5">
        <v>3.5999999999999999E-3</v>
      </c>
      <c r="DV40" s="5">
        <v>0.6976</v>
      </c>
      <c r="DW40" s="5">
        <v>0.22620000000000001</v>
      </c>
      <c r="DX40" s="5">
        <v>1</v>
      </c>
      <c r="DY40" s="5">
        <v>2.3586999999999998</v>
      </c>
      <c r="DZ40" s="4">
        <v>0.68600000000000005</v>
      </c>
      <c r="EA40" s="4">
        <v>0.80579999999999996</v>
      </c>
      <c r="EB40" s="4">
        <v>0.1694</v>
      </c>
      <c r="EC40" s="4">
        <v>9.7000000000000003E-3</v>
      </c>
      <c r="ED40" s="4">
        <v>0.6492</v>
      </c>
      <c r="EE40" s="4">
        <v>0.23899999999999999</v>
      </c>
      <c r="EF40" s="4">
        <v>1</v>
      </c>
      <c r="EG40" s="4">
        <v>2.7797000000000001</v>
      </c>
      <c r="EH40" s="5">
        <v>0.70620000000000005</v>
      </c>
      <c r="EI40" s="5">
        <v>0.85650000000000004</v>
      </c>
      <c r="EJ40" s="5">
        <v>0.15759999999999999</v>
      </c>
      <c r="EK40" s="5">
        <v>1.4800000000000001E-2</v>
      </c>
      <c r="EL40" s="5">
        <v>0.59330000000000005</v>
      </c>
      <c r="EM40" s="5">
        <v>0.27060000000000001</v>
      </c>
      <c r="EN40" s="5">
        <v>1</v>
      </c>
      <c r="EO40" s="5">
        <v>1.7878000000000001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0.69835999999999998</v>
      </c>
      <c r="II40" s="4">
        <f t="shared" ref="II40:II74" si="9">AVERAGEIFS(B40:IG40,metrics.rec,"MSE")</f>
        <v>0.83830999999999989</v>
      </c>
      <c r="IJ40" s="4">
        <f t="shared" ref="IJ40:IJ74" si="10">AVERAGEIFS(B40:IG40,metrics.rec,"R")</f>
        <v>0.16033</v>
      </c>
      <c r="IK40" s="4">
        <f t="shared" ref="IK40:IK74" si="11">AVERAGEIFS(B40:IG40,metrics.rec,"Precision")</f>
        <v>1.5530000000000002E-2</v>
      </c>
      <c r="IL40" s="4">
        <f t="shared" ref="IL40:IL74" si="12">AVERAGEIFS(B40:IG40,metrics.rec,"Recall")</f>
        <v>0.61643000000000014</v>
      </c>
      <c r="IM40" s="4">
        <f t="shared" ref="IM40:IM74" si="13">AVERAGEIFS(B40:IG40,metrics.rec,"Coverage")</f>
        <v>0.25473999999999997</v>
      </c>
      <c r="IN40" s="4">
        <f t="shared" ref="IN40:IN74" si="14">AVERAGEIFS(B40:IG40,metrics.rec,"Recatio")</f>
        <v>0.99763999999999997</v>
      </c>
      <c r="IO40" s="4">
        <f t="shared" ref="IO40:IO74" si="15">AVERAGEIFS(B40:IG40,metrics.rec,"Time")</f>
        <v>2.1222399999999997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r=0.1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r=0.1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r=0.1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k=5, r=0.9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k=5, r=0.1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k=20,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k=5, r=0.1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k=5, r=0.9</v>
      </c>
    </row>
    <row r="41" spans="1:257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0.65310000000000001</v>
      </c>
      <c r="K41" s="5">
        <v>0.75149999999999995</v>
      </c>
      <c r="L41" s="5">
        <v>0.27379999999999999</v>
      </c>
      <c r="M41" s="5">
        <v>5.3E-3</v>
      </c>
      <c r="N41" s="5">
        <v>0.86150000000000004</v>
      </c>
      <c r="O41" s="5"/>
      <c r="P41" s="5">
        <v>1</v>
      </c>
      <c r="Q41" s="5">
        <v>3.6612</v>
      </c>
      <c r="R41" s="4">
        <v>0.66059999999999997</v>
      </c>
      <c r="S41" s="4">
        <v>0.76619999999999999</v>
      </c>
      <c r="T41" s="4">
        <v>0.22900000000000001</v>
      </c>
      <c r="U41" s="4">
        <v>1.0200000000000001E-2</v>
      </c>
      <c r="V41" s="4">
        <v>0.83550000000000002</v>
      </c>
      <c r="W41" s="4"/>
      <c r="X41" s="4">
        <v>1</v>
      </c>
      <c r="Y41" s="4">
        <v>2.3062</v>
      </c>
      <c r="Z41" s="5">
        <v>0.68359999999999999</v>
      </c>
      <c r="AA41" s="5">
        <v>0.81499999999999995</v>
      </c>
      <c r="AB41" s="5">
        <v>0.1173</v>
      </c>
      <c r="AC41" s="5">
        <v>1.9300000000000001E-2</v>
      </c>
      <c r="AD41" s="5">
        <v>0.74519999999999997</v>
      </c>
      <c r="AE41" s="5"/>
      <c r="AF41" s="5">
        <v>0.99339999999999995</v>
      </c>
      <c r="AG41" s="5">
        <v>2.2877999999999998</v>
      </c>
      <c r="AH41" s="4">
        <v>0.81230000000000002</v>
      </c>
      <c r="AI41" s="4">
        <v>1.1303000000000001</v>
      </c>
      <c r="AJ41" s="4">
        <v>-3.7699999999999997E-2</v>
      </c>
      <c r="AK41" s="4">
        <v>5.8700000000000002E-2</v>
      </c>
      <c r="AL41" s="4">
        <v>0.2306</v>
      </c>
      <c r="AM41" s="4"/>
      <c r="AN41" s="4">
        <v>0.74119999999999997</v>
      </c>
      <c r="AO41" s="4">
        <v>0.88219999999999998</v>
      </c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>
        <v>0.64359999999999995</v>
      </c>
      <c r="DS41" s="5">
        <v>0.73119999999999996</v>
      </c>
      <c r="DT41" s="5">
        <v>0.28939999999999999</v>
      </c>
      <c r="DU41" s="5">
        <v>1.6999999999999999E-3</v>
      </c>
      <c r="DV41" s="5">
        <v>0.873</v>
      </c>
      <c r="DW41" s="5">
        <v>0.60219999999999996</v>
      </c>
      <c r="DX41" s="5">
        <v>1</v>
      </c>
      <c r="DY41" s="5">
        <v>2.5853999999999999</v>
      </c>
      <c r="DZ41" s="4">
        <v>0.65280000000000005</v>
      </c>
      <c r="EA41" s="4">
        <v>0.751</v>
      </c>
      <c r="EB41" s="4">
        <v>0.26879999999999998</v>
      </c>
      <c r="EC41" s="4">
        <v>5.3E-3</v>
      </c>
      <c r="ED41" s="4">
        <v>0.86150000000000004</v>
      </c>
      <c r="EE41" s="4">
        <v>0.58240000000000003</v>
      </c>
      <c r="EF41" s="4">
        <v>1</v>
      </c>
      <c r="EG41" s="4">
        <v>3.0131000000000001</v>
      </c>
      <c r="EH41" s="5">
        <v>0.66210000000000002</v>
      </c>
      <c r="EI41" s="5">
        <v>0.77170000000000005</v>
      </c>
      <c r="EJ41" s="5">
        <v>0.23319999999999999</v>
      </c>
      <c r="EK41" s="5">
        <v>1.0200000000000001E-2</v>
      </c>
      <c r="EL41" s="5">
        <v>0.83750000000000002</v>
      </c>
      <c r="EM41" s="5">
        <v>0.55420000000000003</v>
      </c>
      <c r="EN41" s="5">
        <v>0.99990000000000001</v>
      </c>
      <c r="EO41" s="5">
        <v>1.8842000000000001</v>
      </c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>
        <f t="shared" si="8"/>
        <v>0.67649999999999999</v>
      </c>
      <c r="II41" s="4">
        <f t="shared" si="9"/>
        <v>0.80557500000000004</v>
      </c>
      <c r="IJ41" s="4">
        <f t="shared" si="10"/>
        <v>0.20538749999999997</v>
      </c>
      <c r="IK41" s="4">
        <f t="shared" si="11"/>
        <v>1.405E-2</v>
      </c>
      <c r="IL41" s="4">
        <f t="shared" si="12"/>
        <v>0.7646750000000001</v>
      </c>
      <c r="IM41" s="4">
        <f t="shared" si="13"/>
        <v>0.5796</v>
      </c>
      <c r="IN41" s="4">
        <f t="shared" si="14"/>
        <v>0.96681249999999996</v>
      </c>
      <c r="IO41" s="4">
        <f t="shared" si="15"/>
        <v>2.4802874999999998</v>
      </c>
      <c r="IP41" s="1" t="str" cm="1">
        <f t="array" aca="1" ref="IP41" ca="1">CONCATENATE(INDIRECT(ADDRESS(1,MATCH(_xlfn.MINIFS(B41:IG41,metrics.rec,"MAE"),B41:IG41,0)+1)), ", ", INDIRECT(ADDRESS(2,MATCH(_xlfn.MINIFS(B41:IG41,metrics.rec,"MAE"),B41:IG41,0)+1)))</f>
        <v>k=20, r=0.1</v>
      </c>
      <c r="IQ41" s="1" t="str" cm="1">
        <f t="array" aca="1" ref="IQ41" ca="1">CONCATENATE(INDIRECT(ADDRESS(1,MATCH(_xlfn.MINIFS(B41:IG41,metrics.rec,"MSE"),B41:IG41,0)+1)), ", ", INDIRECT(ADDRESS(2,MATCH(_xlfn.MINIFS(B41:IG41,metrics.rec,"MSE"),B41:IG41,0)+1)))</f>
        <v>k=5, r=0.1</v>
      </c>
      <c r="IR41" s="1" t="str" cm="1">
        <f t="array" aca="1" ref="IR41" ca="1">CONCATENATE(INDIRECT(ADDRESS(1,MATCH(_xlfn.MAXIFS(B41:IG41,metrics.rec,"R"),B41:IG41,0)+1)), ", ", INDIRECT(ADDRESS(2,MATCH(_xlfn.MAXIFS(B41:IG41,metrics.rec,"R"),B41:IG41,0)+1)))</f>
        <v>k=20, r=0.1</v>
      </c>
      <c r="IS41" s="1" t="str" cm="1">
        <f t="array" aca="1" ref="IS41" ca="1">CONCATENATE(INDIRECT(ADDRESS(1,MATCH(_xlfn.MAXIFS(B41:IG41,metrics.rec,"Precision"),B41:IG41,0)+1)), ", ", INDIRECT(ADDRESS(2,MATCH(_xlfn.MAXIFS(B41:IG41,metrics.rec,"Precision"),B41:IG41,0)+1)))</f>
        <v>k=5, r=0.9</v>
      </c>
      <c r="IT41" s="1" t="str" cm="1">
        <f t="array" aca="1" ref="IT41" ca="1">CONCATENATE(INDIRECT(ADDRESS(1,MATCH(_xlfn.MAXIFS(B41:IG41,metrics.rec,"Recall"),B41:IG41,0)+1)), ", ", INDIRECT(ADDRESS(2,MATCH(_xlfn.MAXIFS(B41:IG41,metrics.rec,"Recall"),B41:IG41,0)+1)))</f>
        <v>k=20, r=0.1</v>
      </c>
      <c r="IU41" s="1" t="str" cm="1">
        <f t="array" aca="1" ref="IU41" ca="1">CONCATENATE(INDIRECT(ADDRESS(1,MATCH(_xlfn.MAXIFS(B41:IG41,metrics.rec,"Coverage"),B41:IG41,0)+1)), ", ", INDIRECT(ADDRESS(2,MATCH(_xlfn.MAXIFS(B41:IG41,metrics.rec,"Coverage"),B41:IG41,0)+1)))</f>
        <v>k=20, r=0.1</v>
      </c>
      <c r="IV41" s="1" t="str" cm="1">
        <f t="array" aca="1" ref="IV41" ca="1">CONCATENATE(INDIRECT(ADDRESS(1,MATCH(_xlfn.MAXIFS(B41:IG41,metrics.rec,"Recatio"),B41:IG41,0)+1)), ", ", INDIRECT(ADDRESS(2,MATCH(_xlfn.MAXIFS(B41:IG41,metrics.rec,"Recatio"),B41:IG41,0)+1)))</f>
        <v>k=5, r=0.1</v>
      </c>
      <c r="IW41" s="1" t="str" cm="1">
        <f t="array" aca="1" ref="IW41" ca="1">CONCATENATE(INDIRECT(ADDRESS(1,MATCH(_xlfn.MINIFS(B41:IG41,metrics.rec,"Time"),B41:IG41,0)+1)), ", ", INDIRECT(ADDRESS(2,MATCH(_xlfn.MINIFS(B41:IG41,metrics.rec,"Time"),B41:IG41,0)+1)))</f>
        <v>k=5, r=0.9</v>
      </c>
    </row>
    <row r="42" spans="1:257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0.65339999999999998</v>
      </c>
      <c r="K42" s="5">
        <v>0.75590000000000002</v>
      </c>
      <c r="L42" s="5">
        <v>0.28129999999999999</v>
      </c>
      <c r="M42" s="5">
        <v>5.4000000000000003E-3</v>
      </c>
      <c r="N42" s="5">
        <v>0.86799999999999999</v>
      </c>
      <c r="O42" s="5"/>
      <c r="P42" s="5">
        <v>1</v>
      </c>
      <c r="Q42" s="5">
        <v>2.9712999999999998</v>
      </c>
      <c r="R42" s="4">
        <v>0.66180000000000005</v>
      </c>
      <c r="S42" s="4">
        <v>0.77380000000000004</v>
      </c>
      <c r="T42" s="4">
        <v>0.26079999999999998</v>
      </c>
      <c r="U42" s="4">
        <v>1.04E-2</v>
      </c>
      <c r="V42" s="4">
        <v>0.84830000000000005</v>
      </c>
      <c r="W42" s="4"/>
      <c r="X42" s="4">
        <v>1</v>
      </c>
      <c r="Y42" s="4">
        <v>2.3578000000000001</v>
      </c>
      <c r="Z42" s="5">
        <v>0.6835</v>
      </c>
      <c r="AA42" s="5">
        <v>0.8216</v>
      </c>
      <c r="AB42" s="5">
        <v>0.20810000000000001</v>
      </c>
      <c r="AC42" s="5">
        <v>1.8700000000000001E-2</v>
      </c>
      <c r="AD42" s="5">
        <v>0.80520000000000003</v>
      </c>
      <c r="AE42" s="5"/>
      <c r="AF42" s="5">
        <v>1</v>
      </c>
      <c r="AG42" s="5">
        <v>1.8460000000000001</v>
      </c>
      <c r="AH42" s="4">
        <v>0.74760000000000004</v>
      </c>
      <c r="AI42" s="4">
        <v>0.96950000000000003</v>
      </c>
      <c r="AJ42" s="4">
        <v>0.1132</v>
      </c>
      <c r="AK42" s="4">
        <v>5.0200000000000002E-2</v>
      </c>
      <c r="AL42" s="4">
        <v>0.57089999999999996</v>
      </c>
      <c r="AM42" s="4"/>
      <c r="AN42" s="4">
        <v>0.9778</v>
      </c>
      <c r="AO42" s="4">
        <v>0.877</v>
      </c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>
        <v>0.64180000000000004</v>
      </c>
      <c r="DS42" s="5">
        <v>0.73099999999999998</v>
      </c>
      <c r="DT42" s="5">
        <v>0.29709999999999998</v>
      </c>
      <c r="DU42" s="5">
        <v>1.6999999999999999E-3</v>
      </c>
      <c r="DV42" s="5">
        <v>0.87780000000000002</v>
      </c>
      <c r="DW42" s="5">
        <v>0.59289999999999998</v>
      </c>
      <c r="DX42" s="5">
        <v>1</v>
      </c>
      <c r="DY42" s="5">
        <v>2.5931000000000002</v>
      </c>
      <c r="DZ42" s="4">
        <v>0.65249999999999997</v>
      </c>
      <c r="EA42" s="4">
        <v>0.75429999999999997</v>
      </c>
      <c r="EB42" s="4">
        <v>0.28349999999999997</v>
      </c>
      <c r="EC42" s="4">
        <v>5.4000000000000003E-3</v>
      </c>
      <c r="ED42" s="4">
        <v>0.8679</v>
      </c>
      <c r="EE42" s="4">
        <v>0.57569999999999999</v>
      </c>
      <c r="EF42" s="4">
        <v>1</v>
      </c>
      <c r="EG42" s="4">
        <v>3.0445000000000002</v>
      </c>
      <c r="EH42" s="5">
        <v>0.66300000000000003</v>
      </c>
      <c r="EI42" s="5">
        <v>0.77810000000000001</v>
      </c>
      <c r="EJ42" s="5">
        <v>0.26</v>
      </c>
      <c r="EK42" s="5">
        <v>1.04E-2</v>
      </c>
      <c r="EL42" s="5">
        <v>0.84989999999999999</v>
      </c>
      <c r="EM42" s="5">
        <v>0.5514</v>
      </c>
      <c r="EN42" s="5">
        <v>1</v>
      </c>
      <c r="EO42" s="5">
        <v>2.0423</v>
      </c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>
        <f t="shared" si="8"/>
        <v>0.66832500000000006</v>
      </c>
      <c r="II42" s="4">
        <f t="shared" si="9"/>
        <v>0.7893</v>
      </c>
      <c r="IJ42" s="4">
        <f t="shared" si="10"/>
        <v>0.24792499999999998</v>
      </c>
      <c r="IK42" s="4">
        <f t="shared" si="11"/>
        <v>1.2987499999999999E-2</v>
      </c>
      <c r="IL42" s="4">
        <f t="shared" si="12"/>
        <v>0.8206</v>
      </c>
      <c r="IM42" s="4">
        <f t="shared" si="13"/>
        <v>0.57333333333333336</v>
      </c>
      <c r="IN42" s="4">
        <f t="shared" si="14"/>
        <v>0.99722500000000003</v>
      </c>
      <c r="IO42" s="4">
        <f t="shared" si="15"/>
        <v>2.3742500000000004</v>
      </c>
      <c r="IP42" s="1" t="str" cm="1">
        <f t="array" aca="1" ref="IP42" ca="1">CONCATENATE(INDIRECT(ADDRESS(1,MATCH(_xlfn.MINIFS(B42:IG42,metrics.rec,"MAE"),B42:IG42,0)+1)), ", ", INDIRECT(ADDRESS(2,MATCH(_xlfn.MINIFS(B42:IG42,metrics.rec,"MAE"),B42:IG42,0)+1)))</f>
        <v>k=20, r=0.1</v>
      </c>
      <c r="IQ42" s="1" t="str" cm="1">
        <f t="array" aca="1" ref="IQ42" ca="1">CONCATENATE(INDIRECT(ADDRESS(1,MATCH(_xlfn.MINIFS(B42:IG42,metrics.rec,"MSE"),B42:IG42,0)+1)), ", ", INDIRECT(ADDRESS(2,MATCH(_xlfn.MINIFS(B42:IG42,metrics.rec,"MSE"),B42:IG42,0)+1)))</f>
        <v>k=5, r=0.1</v>
      </c>
      <c r="IR42" s="1" t="str" cm="1">
        <f t="array" aca="1" ref="IR42" ca="1">CONCATENATE(INDIRECT(ADDRESS(1,MATCH(_xlfn.MAXIFS(B42:IG42,metrics.rec,"R"),B42:IG42,0)+1)), ", ", INDIRECT(ADDRESS(2,MATCH(_xlfn.MAXIFS(B42:IG42,metrics.rec,"R"),B42:IG42,0)+1)))</f>
        <v>k=20, r=0.1</v>
      </c>
      <c r="IS42" s="1" t="str" cm="1">
        <f t="array" aca="1" ref="IS42" ca="1">CONCATENATE(INDIRECT(ADDRESS(1,MATCH(_xlfn.MAXIFS(B42:IG42,metrics.rec,"Precision"),B42:IG42,0)+1)), ", ", INDIRECT(ADDRESS(2,MATCH(_xlfn.MAXIFS(B42:IG42,metrics.rec,"Precision"),B42:IG42,0)+1)))</f>
        <v>k=5, r=0.9</v>
      </c>
      <c r="IT42" s="1" t="str" cm="1">
        <f t="array" aca="1" ref="IT42" ca="1">CONCATENATE(INDIRECT(ADDRESS(1,MATCH(_xlfn.MAXIFS(B42:IG42,metrics.rec,"Recall"),B42:IG42,0)+1)), ", ", INDIRECT(ADDRESS(2,MATCH(_xlfn.MAXIFS(B42:IG42,metrics.rec,"Recall"),B42:IG42,0)+1)))</f>
        <v>k=20, r=0.1</v>
      </c>
      <c r="IU42" s="1" t="str" cm="1">
        <f t="array" aca="1" ref="IU42" ca="1">CONCATENATE(INDIRECT(ADDRESS(1,MATCH(_xlfn.MAXIFS(B42:IG42,metrics.rec,"Coverage"),B42:IG42,0)+1)), ", ", INDIRECT(ADDRESS(2,MATCH(_xlfn.MAXIFS(B42:IG42,metrics.rec,"Coverage"),B42:IG42,0)+1)))</f>
        <v>k=20, r=0.1</v>
      </c>
      <c r="IV42" s="1" t="str" cm="1">
        <f t="array" aca="1" ref="IV42" ca="1">CONCATENATE(INDIRECT(ADDRESS(1,MATCH(_xlfn.MAXIFS(B42:IG42,metrics.rec,"Recatio"),B42:IG42,0)+1)), ", ", INDIRECT(ADDRESS(2,MATCH(_xlfn.MAXIFS(B42:IG42,metrics.rec,"Recatio"),B42:IG42,0)+1)))</f>
        <v>k=5, r=0.1</v>
      </c>
      <c r="IW42" s="1" t="str" cm="1">
        <f t="array" aca="1" ref="IW42" ca="1">CONCATENATE(INDIRECT(ADDRESS(1,MATCH(_xlfn.MINIFS(B42:IG42,metrics.rec,"Time"),B42:IG42,0)+1)), ", ", INDIRECT(ADDRESS(2,MATCH(_xlfn.MINIFS(B42:IG42,metrics.rec,"Time"),B42:IG42,0)+1)))</f>
        <v>k=5, r=0.9</v>
      </c>
    </row>
    <row r="43" spans="1:257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0.65429999999999999</v>
      </c>
      <c r="K43" s="5">
        <v>0.75819999999999999</v>
      </c>
      <c r="L43" s="5">
        <v>0.27860000000000001</v>
      </c>
      <c r="M43" s="5">
        <v>5.1999999999999998E-3</v>
      </c>
      <c r="N43" s="5">
        <v>0.86890000000000001</v>
      </c>
      <c r="O43" s="5"/>
      <c r="P43" s="5">
        <v>1</v>
      </c>
      <c r="Q43" s="5">
        <v>2.7473999999999998</v>
      </c>
      <c r="R43" s="4">
        <v>0.66110000000000002</v>
      </c>
      <c r="S43" s="4">
        <v>0.77159999999999995</v>
      </c>
      <c r="T43" s="4">
        <v>0.26440000000000002</v>
      </c>
      <c r="U43" s="4">
        <v>9.9000000000000008E-3</v>
      </c>
      <c r="V43" s="4">
        <v>0.85009999999999997</v>
      </c>
      <c r="W43" s="4"/>
      <c r="X43" s="4">
        <v>1</v>
      </c>
      <c r="Y43" s="4">
        <v>2.702</v>
      </c>
      <c r="Z43" s="5">
        <v>0.67979999999999996</v>
      </c>
      <c r="AA43" s="5">
        <v>0.81259999999999999</v>
      </c>
      <c r="AB43" s="5">
        <v>0.218</v>
      </c>
      <c r="AC43" s="5">
        <v>1.7999999999999999E-2</v>
      </c>
      <c r="AD43" s="5">
        <v>0.81079999999999997</v>
      </c>
      <c r="AE43" s="5"/>
      <c r="AF43" s="5">
        <v>1</v>
      </c>
      <c r="AG43" s="5">
        <v>2.3658000000000001</v>
      </c>
      <c r="AH43" s="4">
        <v>0.73770000000000002</v>
      </c>
      <c r="AI43" s="4">
        <v>0.94750000000000001</v>
      </c>
      <c r="AJ43" s="4">
        <v>0.11840000000000001</v>
      </c>
      <c r="AK43" s="4">
        <v>5.0999999999999997E-2</v>
      </c>
      <c r="AL43" s="4">
        <v>0.5786</v>
      </c>
      <c r="AM43" s="4"/>
      <c r="AN43" s="4">
        <v>0.97640000000000005</v>
      </c>
      <c r="AO43" s="4">
        <v>1.0267999999999999</v>
      </c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0.66220000000000001</v>
      </c>
      <c r="BG43" s="14">
        <v>0.77569999999999995</v>
      </c>
      <c r="BH43" s="14">
        <v>0.26100000000000001</v>
      </c>
      <c r="BI43" s="14">
        <v>9.9000000000000008E-3</v>
      </c>
      <c r="BJ43" s="14">
        <v>0.85089999999999999</v>
      </c>
      <c r="BK43" s="14">
        <v>0.57930000000000004</v>
      </c>
      <c r="BL43" s="14">
        <v>1</v>
      </c>
      <c r="BM43" s="14">
        <v>2.6456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0.66220000000000001</v>
      </c>
      <c r="CU43" s="4">
        <v>0.77470000000000006</v>
      </c>
      <c r="CV43" s="4">
        <v>0.26179999999999998</v>
      </c>
      <c r="CW43" s="4">
        <v>0.01</v>
      </c>
      <c r="CX43" s="4">
        <v>0.85089999999999999</v>
      </c>
      <c r="CY43" s="4">
        <v>0.57740000000000002</v>
      </c>
      <c r="CZ43" s="4">
        <v>1</v>
      </c>
      <c r="DA43" s="4">
        <v>1.8263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>
        <v>0.64319999999999999</v>
      </c>
      <c r="DS43" s="5">
        <v>0.73350000000000004</v>
      </c>
      <c r="DT43" s="5">
        <v>0.29380000000000001</v>
      </c>
      <c r="DU43" s="5">
        <v>1.6999999999999999E-3</v>
      </c>
      <c r="DV43" s="5">
        <v>0.87739999999999996</v>
      </c>
      <c r="DW43" s="5">
        <v>0.61450000000000005</v>
      </c>
      <c r="DX43" s="5">
        <v>1</v>
      </c>
      <c r="DY43" s="5">
        <v>2.5949</v>
      </c>
      <c r="DZ43" s="4">
        <v>0.65339999999999998</v>
      </c>
      <c r="EA43" s="4">
        <v>0.75539999999999996</v>
      </c>
      <c r="EB43" s="4">
        <v>0.28129999999999999</v>
      </c>
      <c r="EC43" s="4">
        <v>5.1999999999999998E-3</v>
      </c>
      <c r="ED43" s="4">
        <v>0.86839999999999995</v>
      </c>
      <c r="EE43" s="4">
        <v>0.59960000000000002</v>
      </c>
      <c r="EF43" s="4">
        <v>1</v>
      </c>
      <c r="EG43" s="4">
        <v>3.0678999999999998</v>
      </c>
      <c r="EH43" s="5">
        <v>0.66269999999999996</v>
      </c>
      <c r="EI43" s="5">
        <v>0.77700000000000002</v>
      </c>
      <c r="EJ43" s="5">
        <v>0.26169999999999999</v>
      </c>
      <c r="EK43" s="5">
        <v>9.9000000000000008E-3</v>
      </c>
      <c r="EL43" s="5">
        <v>0.8518</v>
      </c>
      <c r="EM43" s="5">
        <v>0.57889999999999997</v>
      </c>
      <c r="EN43" s="5">
        <v>1</v>
      </c>
      <c r="EO43" s="5">
        <v>2.3647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0.66200000000000003</v>
      </c>
      <c r="FW43" s="4">
        <v>0.77549999999999997</v>
      </c>
      <c r="FX43" s="4">
        <v>0.2621</v>
      </c>
      <c r="FY43" s="4">
        <v>9.9000000000000008E-3</v>
      </c>
      <c r="FZ43" s="4">
        <v>0.85040000000000004</v>
      </c>
      <c r="GA43" s="4"/>
      <c r="GB43" s="4">
        <v>1</v>
      </c>
      <c r="GC43" s="4">
        <v>1.9583999999999999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0.66567272727272742</v>
      </c>
      <c r="II43" s="4">
        <f t="shared" si="9"/>
        <v>0.78297272727272715</v>
      </c>
      <c r="IJ43" s="4">
        <f t="shared" si="10"/>
        <v>0.25233636363636358</v>
      </c>
      <c r="IK43" s="4">
        <f t="shared" si="11"/>
        <v>1.2036363636363635E-2</v>
      </c>
      <c r="IL43" s="4">
        <f t="shared" si="12"/>
        <v>0.83041818181818183</v>
      </c>
      <c r="IM43" s="4">
        <f t="shared" si="13"/>
        <v>0.58994000000000002</v>
      </c>
      <c r="IN43" s="4">
        <f t="shared" si="14"/>
        <v>0.99785454545454544</v>
      </c>
      <c r="IO43" s="4">
        <f t="shared" si="15"/>
        <v>2.4039454545454544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k=20, r=0.1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r=0.1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k=20, r=0.1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r=0.9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k=20, r=0.1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r=0.1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k=5, r=0.1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k=5, r=0.9</v>
      </c>
    </row>
    <row r="44" spans="1:257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0.68169999999999997</v>
      </c>
      <c r="K44" s="5">
        <v>0.81679999999999997</v>
      </c>
      <c r="L44" s="5">
        <v>0.22889999999999999</v>
      </c>
      <c r="M44" s="5">
        <v>4.8999999999999998E-3</v>
      </c>
      <c r="N44" s="5">
        <v>0.85570000000000002</v>
      </c>
      <c r="O44" s="5"/>
      <c r="P44" s="5">
        <v>1</v>
      </c>
      <c r="Q44" s="5">
        <v>7.5807000000000002</v>
      </c>
      <c r="R44" s="4">
        <v>0.68379999999999996</v>
      </c>
      <c r="S44" s="4">
        <v>0.82050000000000001</v>
      </c>
      <c r="T44" s="4">
        <v>0.21809999999999999</v>
      </c>
      <c r="U44" s="4">
        <v>9.1999999999999998E-3</v>
      </c>
      <c r="V44" s="4">
        <v>0.83889999999999998</v>
      </c>
      <c r="W44" s="4"/>
      <c r="X44" s="4">
        <v>1</v>
      </c>
      <c r="Y44" s="4">
        <v>5.1825999999999999</v>
      </c>
      <c r="Z44" s="5">
        <v>0.69910000000000005</v>
      </c>
      <c r="AA44" s="5">
        <v>0.85809999999999997</v>
      </c>
      <c r="AB44" s="5">
        <v>0.20419999999999999</v>
      </c>
      <c r="AC44" s="5">
        <v>1.5299999999999999E-2</v>
      </c>
      <c r="AD44" s="5">
        <v>0.80100000000000005</v>
      </c>
      <c r="AE44" s="5"/>
      <c r="AF44" s="5">
        <v>0.99839999999999995</v>
      </c>
      <c r="AG44" s="5">
        <v>3.8481999999999998</v>
      </c>
      <c r="AH44" s="4">
        <v>0.74329999999999996</v>
      </c>
      <c r="AI44" s="4">
        <v>0.96630000000000005</v>
      </c>
      <c r="AJ44" s="4">
        <v>0.14299999999999999</v>
      </c>
      <c r="AK44" s="4">
        <v>3.0300000000000001E-2</v>
      </c>
      <c r="AL44" s="4">
        <v>0.66220000000000001</v>
      </c>
      <c r="AM44" s="4"/>
      <c r="AN44" s="4">
        <v>0.95989999999999998</v>
      </c>
      <c r="AO44" s="4">
        <v>1.7644</v>
      </c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>
        <v>0.66739999999999999</v>
      </c>
      <c r="DS44" s="5">
        <v>0.78369999999999995</v>
      </c>
      <c r="DT44" s="5">
        <v>0.2427</v>
      </c>
      <c r="DU44" s="5">
        <v>1.6000000000000001E-3</v>
      </c>
      <c r="DV44" s="5">
        <v>0.8659</v>
      </c>
      <c r="DW44" s="5">
        <v>0.62660000000000005</v>
      </c>
      <c r="DX44" s="5">
        <v>1</v>
      </c>
      <c r="DY44" s="5">
        <v>7.3822000000000001</v>
      </c>
      <c r="DZ44" s="4">
        <v>0.67810000000000004</v>
      </c>
      <c r="EA44" s="4">
        <v>0.80900000000000005</v>
      </c>
      <c r="EB44" s="4">
        <v>0.23250000000000001</v>
      </c>
      <c r="EC44" s="4">
        <v>4.8999999999999998E-3</v>
      </c>
      <c r="ED44" s="4">
        <v>0.85629999999999995</v>
      </c>
      <c r="EE44" s="4">
        <v>0.62039999999999995</v>
      </c>
      <c r="EF44" s="4">
        <v>1</v>
      </c>
      <c r="EG44" s="4">
        <v>6.2526000000000002</v>
      </c>
      <c r="EH44" s="5">
        <v>0.68579999999999997</v>
      </c>
      <c r="EI44" s="5">
        <v>0.82850000000000001</v>
      </c>
      <c r="EJ44" s="5">
        <v>0.2225</v>
      </c>
      <c r="EK44" s="5">
        <v>9.1999999999999998E-3</v>
      </c>
      <c r="EL44" s="5">
        <v>0.83819999999999995</v>
      </c>
      <c r="EM44" s="5">
        <v>0.61609999999999998</v>
      </c>
      <c r="EN44" s="5">
        <v>0.99980000000000002</v>
      </c>
      <c r="EO44" s="5">
        <v>4.3636999999999997</v>
      </c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>
        <f t="shared" si="8"/>
        <v>0.68852500000000005</v>
      </c>
      <c r="II44" s="4">
        <f t="shared" si="9"/>
        <v>0.83324999999999994</v>
      </c>
      <c r="IJ44" s="4">
        <f t="shared" si="10"/>
        <v>0.21416249999999998</v>
      </c>
      <c r="IK44" s="4">
        <f t="shared" si="11"/>
        <v>9.6249999999999999E-3</v>
      </c>
      <c r="IL44" s="4">
        <f t="shared" si="12"/>
        <v>0.82317499999999999</v>
      </c>
      <c r="IM44" s="4">
        <f t="shared" si="13"/>
        <v>0.62103333333333322</v>
      </c>
      <c r="IN44" s="4">
        <f t="shared" si="14"/>
        <v>0.99476249999999999</v>
      </c>
      <c r="IO44" s="4">
        <f t="shared" si="15"/>
        <v>5.5273500000000002</v>
      </c>
      <c r="IP44" s="1" t="str" cm="1">
        <f t="array" aca="1" ref="IP44" ca="1">CONCATENATE(INDIRECT(ADDRESS(1,MATCH(_xlfn.MINIFS(B44:IG44,metrics.rec,"MAE"),B44:IG44,0)+1)), ", ", INDIRECT(ADDRESS(2,MATCH(_xlfn.MINIFS(B44:IG44,metrics.rec,"MAE"),B44:IG44,0)+1)))</f>
        <v>k=20, r=0.1</v>
      </c>
      <c r="IQ44" s="1" t="str" cm="1">
        <f t="array" aca="1" ref="IQ44" ca="1">CONCATENATE(INDIRECT(ADDRESS(1,MATCH(_xlfn.MINIFS(B44:IG44,metrics.rec,"MSE"),B44:IG44,0)+1)), ", ", INDIRECT(ADDRESS(2,MATCH(_xlfn.MINIFS(B44:IG44,metrics.rec,"MSE"),B44:IG44,0)+1)))</f>
        <v>k=5, r=0.1</v>
      </c>
      <c r="IR44" s="1" t="str" cm="1">
        <f t="array" aca="1" ref="IR44" ca="1">CONCATENATE(INDIRECT(ADDRESS(1,MATCH(_xlfn.MAXIFS(B44:IG44,metrics.rec,"R"),B44:IG44,0)+1)), ", ", INDIRECT(ADDRESS(2,MATCH(_xlfn.MAXIFS(B44:IG44,metrics.rec,"R"),B44:IG44,0)+1)))</f>
        <v>k=20, r=0.1</v>
      </c>
      <c r="IS44" s="1" t="str" cm="1">
        <f t="array" aca="1" ref="IS44" ca="1">CONCATENATE(INDIRECT(ADDRESS(1,MATCH(_xlfn.MAXIFS(B44:IG44,metrics.rec,"Precision"),B44:IG44,0)+1)), ", ", INDIRECT(ADDRESS(2,MATCH(_xlfn.MAXIFS(B44:IG44,metrics.rec,"Precision"),B44:IG44,0)+1)))</f>
        <v>k=5, r=0.9</v>
      </c>
      <c r="IT44" s="1" t="str" cm="1">
        <f t="array" aca="1" ref="IT44" ca="1">CONCATENATE(INDIRECT(ADDRESS(1,MATCH(_xlfn.MAXIFS(B44:IG44,metrics.rec,"Recall"),B44:IG44,0)+1)), ", ", INDIRECT(ADDRESS(2,MATCH(_xlfn.MAXIFS(B44:IG44,metrics.rec,"Recall"),B44:IG44,0)+1)))</f>
        <v>k=5, r=0.1</v>
      </c>
      <c r="IU44" s="1" t="str" cm="1">
        <f t="array" aca="1" ref="IU44" ca="1">CONCATENATE(INDIRECT(ADDRESS(1,MATCH(_xlfn.MAXIFS(B44:IG44,metrics.rec,"Coverage"),B44:IG44,0)+1)), ", ", INDIRECT(ADDRESS(2,MATCH(_xlfn.MAXIFS(B44:IG44,metrics.rec,"Coverage"),B44:IG44,0)+1)))</f>
        <v>k=20, r=0.1</v>
      </c>
      <c r="IV44" s="1" t="str" cm="1">
        <f t="array" aca="1" ref="IV44" ca="1">CONCATENATE(INDIRECT(ADDRESS(1,MATCH(_xlfn.MAXIFS(B44:IG44,metrics.rec,"Recatio"),B44:IG44,0)+1)), ", ", INDIRECT(ADDRESS(2,MATCH(_xlfn.MAXIFS(B44:IG44,metrics.rec,"Recatio"),B44:IG44,0)+1)))</f>
        <v>k=5, r=0.1</v>
      </c>
      <c r="IW44" s="1" t="str" cm="1">
        <f t="array" aca="1" ref="IW44" ca="1">CONCATENATE(INDIRECT(ADDRESS(1,MATCH(_xlfn.MINIFS(B44:IG44,metrics.rec,"Time"),B44:IG44,0)+1)), ", ", INDIRECT(ADDRESS(2,MATCH(_xlfn.MINIFS(B44:IG44,metrics.rec,"Time"),B44:IG44,0)+1)))</f>
        <v>k=5, r=0.9</v>
      </c>
    </row>
    <row r="45" spans="1:257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0.72709999999999997</v>
      </c>
      <c r="K45" s="5">
        <v>0.8881</v>
      </c>
      <c r="L45" s="5">
        <v>0.10730000000000001</v>
      </c>
      <c r="M45" s="5">
        <v>9.1999999999999998E-3</v>
      </c>
      <c r="N45" s="5">
        <v>0.62429999999999997</v>
      </c>
      <c r="O45" s="5"/>
      <c r="P45" s="5">
        <v>1</v>
      </c>
      <c r="Q45" s="5">
        <v>2.9165000000000001</v>
      </c>
      <c r="R45" s="4">
        <v>0.73319999999999996</v>
      </c>
      <c r="S45" s="4">
        <v>0.90939999999999999</v>
      </c>
      <c r="T45" s="4">
        <v>8.3799999999999999E-2</v>
      </c>
      <c r="U45" s="4">
        <v>1.6299999999999999E-2</v>
      </c>
      <c r="V45" s="4">
        <v>0.60060000000000002</v>
      </c>
      <c r="W45" s="4"/>
      <c r="X45" s="4">
        <v>1</v>
      </c>
      <c r="Y45" s="4">
        <v>2.4784999999999999</v>
      </c>
      <c r="Z45" s="5">
        <v>0.74950000000000006</v>
      </c>
      <c r="AA45" s="5">
        <v>0.95440000000000003</v>
      </c>
      <c r="AB45" s="5">
        <v>3.5200000000000002E-2</v>
      </c>
      <c r="AC45" s="5">
        <v>2.6599999999999999E-2</v>
      </c>
      <c r="AD45" s="5">
        <v>0.55600000000000005</v>
      </c>
      <c r="AE45" s="5"/>
      <c r="AF45" s="5">
        <v>1</v>
      </c>
      <c r="AG45" s="5">
        <v>2.5811999999999999</v>
      </c>
      <c r="AH45" s="4">
        <v>0.79139999999999999</v>
      </c>
      <c r="AI45" s="4">
        <v>1.0663</v>
      </c>
      <c r="AJ45" s="4">
        <v>1.4E-3</v>
      </c>
      <c r="AK45" s="4">
        <v>5.1999999999999998E-2</v>
      </c>
      <c r="AL45" s="4">
        <v>0.37980000000000003</v>
      </c>
      <c r="AM45" s="4"/>
      <c r="AN45" s="4">
        <v>0.9839</v>
      </c>
      <c r="AO45" s="4">
        <v>1.7413000000000001</v>
      </c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>
        <v>0.71499999999999997</v>
      </c>
      <c r="DS45" s="5">
        <v>0.85740000000000005</v>
      </c>
      <c r="DT45" s="5">
        <v>0.11169999999999999</v>
      </c>
      <c r="DU45" s="5">
        <v>3.3999999999999998E-3</v>
      </c>
      <c r="DV45" s="5">
        <v>0.64339999999999997</v>
      </c>
      <c r="DW45" s="5">
        <v>0.2238</v>
      </c>
      <c r="DX45" s="5">
        <v>1</v>
      </c>
      <c r="DY45" s="5">
        <v>2.6393</v>
      </c>
      <c r="DZ45" s="4">
        <v>0.7248</v>
      </c>
      <c r="EA45" s="4">
        <v>0.88660000000000005</v>
      </c>
      <c r="EB45" s="4">
        <v>0.1004</v>
      </c>
      <c r="EC45" s="4">
        <v>9.2999999999999992E-3</v>
      </c>
      <c r="ED45" s="4">
        <v>0.62439999999999996</v>
      </c>
      <c r="EE45" s="4">
        <v>0.2404</v>
      </c>
      <c r="EF45" s="4">
        <v>1</v>
      </c>
      <c r="EG45" s="4">
        <v>2.9775</v>
      </c>
      <c r="EH45" s="5">
        <v>0.73129999999999995</v>
      </c>
      <c r="EI45" s="5">
        <v>0.90380000000000005</v>
      </c>
      <c r="EJ45" s="5">
        <v>8.1699999999999995E-2</v>
      </c>
      <c r="EK45" s="5">
        <v>1.6199999999999999E-2</v>
      </c>
      <c r="EL45" s="5">
        <v>0.60509999999999997</v>
      </c>
      <c r="EM45" s="5">
        <v>0.25219999999999998</v>
      </c>
      <c r="EN45" s="5">
        <v>1</v>
      </c>
      <c r="EO45" s="5">
        <v>2.7357</v>
      </c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>
        <f t="shared" si="8"/>
        <v>0.73636250000000003</v>
      </c>
      <c r="II45" s="4">
        <f t="shared" si="9"/>
        <v>0.91628750000000014</v>
      </c>
      <c r="IJ45" s="4">
        <f t="shared" si="10"/>
        <v>7.7662500000000009E-2</v>
      </c>
      <c r="IK45" s="4">
        <f t="shared" si="11"/>
        <v>1.7049999999999999E-2</v>
      </c>
      <c r="IL45" s="4">
        <f t="shared" si="12"/>
        <v>0.58531250000000001</v>
      </c>
      <c r="IM45" s="4">
        <f t="shared" si="13"/>
        <v>0.23879999999999998</v>
      </c>
      <c r="IN45" s="4">
        <f t="shared" si="14"/>
        <v>0.99798750000000003</v>
      </c>
      <c r="IO45" s="4">
        <f t="shared" si="15"/>
        <v>2.6066750000000001</v>
      </c>
      <c r="IP45" s="1" t="str" cm="1">
        <f t="array" aca="1" ref="IP45" ca="1">CONCATENATE(INDIRECT(ADDRESS(1,MATCH(_xlfn.MINIFS(B45:IG45,metrics.rec,"MAE"),B45:IG45,0)+1)), ", ", INDIRECT(ADDRESS(2,MATCH(_xlfn.MINIFS(B45:IG45,metrics.rec,"MAE"),B45:IG45,0)+1)))</f>
        <v>k=20, r=0.1</v>
      </c>
      <c r="IQ45" s="1" t="str" cm="1">
        <f t="array" aca="1" ref="IQ45" ca="1">CONCATENATE(INDIRECT(ADDRESS(1,MATCH(_xlfn.MINIFS(B45:IG45,metrics.rec,"MSE"),B45:IG45,0)+1)), ", ", INDIRECT(ADDRESS(2,MATCH(_xlfn.MINIFS(B45:IG45,metrics.rec,"MSE"),B45:IG45,0)+1)))</f>
        <v>k=20, r=0.1</v>
      </c>
      <c r="IR45" s="1" t="str" cm="1">
        <f t="array" aca="1" ref="IR45" ca="1">CONCATENATE(INDIRECT(ADDRESS(1,MATCH(_xlfn.MAXIFS(B45:IG45,metrics.rec,"R"),B45:IG45,0)+1)), ", ", INDIRECT(ADDRESS(2,MATCH(_xlfn.MAXIFS(B45:IG45,metrics.rec,"R"),B45:IG45,0)+1)))</f>
        <v>k=20, r=0.1</v>
      </c>
      <c r="IS45" s="1" t="str" cm="1">
        <f t="array" aca="1" ref="IS45" ca="1">CONCATENATE(INDIRECT(ADDRESS(1,MATCH(_xlfn.MAXIFS(B45:IG45,metrics.rec,"Precision"),B45:IG45,0)+1)), ", ", INDIRECT(ADDRESS(2,MATCH(_xlfn.MAXIFS(B45:IG45,metrics.rec,"Precision"),B45:IG45,0)+1)))</f>
        <v>k=5, r=0.9</v>
      </c>
      <c r="IT45" s="1" t="str" cm="1">
        <f t="array" aca="1" ref="IT45" ca="1">CONCATENATE(INDIRECT(ADDRESS(1,MATCH(_xlfn.MAXIFS(B45:IG45,metrics.rec,"Recall"),B45:IG45,0)+1)), ", ", INDIRECT(ADDRESS(2,MATCH(_xlfn.MAXIFS(B45:IG45,metrics.rec,"Recall"),B45:IG45,0)+1)))</f>
        <v>k=5, r=0.1</v>
      </c>
      <c r="IU45" s="1" t="str" cm="1">
        <f t="array" aca="1" ref="IU45" ca="1">CONCATENATE(INDIRECT(ADDRESS(1,MATCH(_xlfn.MAXIFS(B45:IG45,metrics.rec,"Coverage"),B45:IG45,0)+1)), ", ", INDIRECT(ADDRESS(2,MATCH(_xlfn.MAXIFS(B45:IG45,metrics.rec,"Coverage"),B45:IG45,0)+1)))</f>
        <v>k=20, r=0.5</v>
      </c>
      <c r="IV45" s="1" t="str" cm="1">
        <f t="array" aca="1" ref="IV45" ca="1">CONCATENATE(INDIRECT(ADDRESS(1,MATCH(_xlfn.MAXIFS(B45:IG45,metrics.rec,"Recatio"),B45:IG45,0)+1)), ", ", INDIRECT(ADDRESS(2,MATCH(_xlfn.MAXIFS(B45:IG45,metrics.rec,"Recatio"),B45:IG45,0)+1)))</f>
        <v>k=5, r=0.1</v>
      </c>
      <c r="IW45" s="1" t="str" cm="1">
        <f t="array" aca="1" ref="IW45" ca="1">CONCATENATE(INDIRECT(ADDRESS(1,MATCH(_xlfn.MINIFS(B45:IG45,metrics.rec,"Time"),B45:IG45,0)+1)), ", ", INDIRECT(ADDRESS(2,MATCH(_xlfn.MINIFS(B45:IG45,metrics.rec,"Time"),B45:IG45,0)+1)))</f>
        <v>k=5, r=0.9</v>
      </c>
    </row>
    <row r="46" spans="1:257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0.73150000000000004</v>
      </c>
      <c r="K46" s="5">
        <v>0.91410000000000002</v>
      </c>
      <c r="L46" s="5">
        <v>0.1353</v>
      </c>
      <c r="M46" s="5">
        <v>6.7999999999999996E-3</v>
      </c>
      <c r="N46" s="5">
        <v>0.49809999999999999</v>
      </c>
      <c r="O46" s="5"/>
      <c r="P46" s="5">
        <v>1</v>
      </c>
      <c r="Q46" s="5">
        <v>2.6741999999999999</v>
      </c>
      <c r="R46" s="4">
        <v>0.73360000000000003</v>
      </c>
      <c r="S46" s="4">
        <v>0.92269999999999996</v>
      </c>
      <c r="T46" s="4">
        <v>0.14369999999999999</v>
      </c>
      <c r="U46" s="4">
        <v>1.0800000000000001E-2</v>
      </c>
      <c r="V46" s="4">
        <v>0.49790000000000001</v>
      </c>
      <c r="W46" s="4"/>
      <c r="X46" s="4">
        <v>1</v>
      </c>
      <c r="Y46" s="4">
        <v>2.3706999999999998</v>
      </c>
      <c r="Z46" s="5">
        <v>0.73080000000000001</v>
      </c>
      <c r="AA46" s="5">
        <v>0.92169999999999996</v>
      </c>
      <c r="AB46" s="5">
        <v>0.1585</v>
      </c>
      <c r="AC46" s="5">
        <v>1.6199999999999999E-2</v>
      </c>
      <c r="AD46" s="5">
        <v>0.54149999999999998</v>
      </c>
      <c r="AE46" s="5"/>
      <c r="AF46" s="5">
        <v>1</v>
      </c>
      <c r="AG46" s="5">
        <v>2.3668</v>
      </c>
      <c r="AH46" s="4">
        <v>0.74219999999999997</v>
      </c>
      <c r="AI46" s="4">
        <v>0.95709999999999995</v>
      </c>
      <c r="AJ46" s="4">
        <v>0.11600000000000001</v>
      </c>
      <c r="AK46" s="4">
        <v>4.8800000000000003E-2</v>
      </c>
      <c r="AL46" s="4">
        <v>0.53979999999999995</v>
      </c>
      <c r="AM46" s="4"/>
      <c r="AN46" s="4">
        <v>0.97640000000000005</v>
      </c>
      <c r="AO46" s="4">
        <v>0.91300000000000003</v>
      </c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>
        <v>0.7288</v>
      </c>
      <c r="DS46" s="5">
        <v>0.90500000000000003</v>
      </c>
      <c r="DT46" s="5">
        <v>0.1118</v>
      </c>
      <c r="DU46" s="5">
        <v>2.5999999999999999E-3</v>
      </c>
      <c r="DV46" s="5">
        <v>0.50039999999999996</v>
      </c>
      <c r="DW46" s="5">
        <v>0.22869999999999999</v>
      </c>
      <c r="DX46" s="5">
        <v>1</v>
      </c>
      <c r="DY46" s="5">
        <v>2.5918000000000001</v>
      </c>
      <c r="DZ46" s="4">
        <v>0.73319999999999996</v>
      </c>
      <c r="EA46" s="4">
        <v>0.91969999999999996</v>
      </c>
      <c r="EB46" s="4">
        <v>0.1313</v>
      </c>
      <c r="EC46" s="4">
        <v>6.7999999999999996E-3</v>
      </c>
      <c r="ED46" s="4">
        <v>0.49640000000000001</v>
      </c>
      <c r="EE46" s="4">
        <v>0.26200000000000001</v>
      </c>
      <c r="EF46" s="4">
        <v>1</v>
      </c>
      <c r="EG46" s="4">
        <v>2.8144999999999998</v>
      </c>
      <c r="EH46" s="5">
        <v>0.73470000000000002</v>
      </c>
      <c r="EI46" s="5">
        <v>0.92530000000000001</v>
      </c>
      <c r="EJ46" s="5">
        <v>0.13869999999999999</v>
      </c>
      <c r="EK46" s="5">
        <v>1.0800000000000001E-2</v>
      </c>
      <c r="EL46" s="5">
        <v>0.50080000000000002</v>
      </c>
      <c r="EM46" s="5">
        <v>0.31359999999999999</v>
      </c>
      <c r="EN46" s="5">
        <v>1</v>
      </c>
      <c r="EO46" s="5">
        <v>2.5</v>
      </c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>
        <f t="shared" si="8"/>
        <v>0.73166249999999999</v>
      </c>
      <c r="II46" s="4">
        <f t="shared" si="9"/>
        <v>0.91799999999999993</v>
      </c>
      <c r="IJ46" s="4">
        <f t="shared" si="10"/>
        <v>0.13142499999999999</v>
      </c>
      <c r="IK46" s="4">
        <f t="shared" si="11"/>
        <v>1.3175000000000001E-2</v>
      </c>
      <c r="IL46" s="4">
        <f t="shared" si="12"/>
        <v>0.51007500000000006</v>
      </c>
      <c r="IM46" s="4">
        <f t="shared" si="13"/>
        <v>0.2681</v>
      </c>
      <c r="IN46" s="4">
        <f t="shared" si="14"/>
        <v>0.99704999999999999</v>
      </c>
      <c r="IO46" s="4">
        <f t="shared" si="15"/>
        <v>2.3711374999999997</v>
      </c>
      <c r="IP46" s="1" t="str" cm="1">
        <f t="array" aca="1" ref="IP46" ca="1">CONCATENATE(INDIRECT(ADDRESS(1,MATCH(_xlfn.MINIFS(B46:IG46,metrics.rec,"MAE"),B46:IG46,0)+1)), ", ", INDIRECT(ADDRESS(2,MATCH(_xlfn.MINIFS(B46:IG46,metrics.rec,"MAE"),B46:IG46,0)+1)))</f>
        <v>k=5, r=0.1</v>
      </c>
      <c r="IQ46" s="1" t="str" cm="1">
        <f t="array" aca="1" ref="IQ46" ca="1">CONCATENATE(INDIRECT(ADDRESS(1,MATCH(_xlfn.MINIFS(B46:IG46,metrics.rec,"MSE"),B46:IG46,0)+1)), ", ", INDIRECT(ADDRESS(2,MATCH(_xlfn.MINIFS(B46:IG46,metrics.rec,"MSE"),B46:IG46,0)+1)))</f>
        <v>k=5, r=0.1</v>
      </c>
      <c r="IR46" s="1" t="str" cm="1">
        <f t="array" aca="1" ref="IR46" ca="1">CONCATENATE(INDIRECT(ADDRESS(1,MATCH(_xlfn.MAXIFS(B46:IG46,metrics.rec,"R"),B46:IG46,0)+1)), ", ", INDIRECT(ADDRESS(2,MATCH(_xlfn.MAXIFS(B46:IG46,metrics.rec,"R"),B46:IG46,0)+1)))</f>
        <v>k=5, r=0.7</v>
      </c>
      <c r="IS46" s="1" t="str" cm="1">
        <f t="array" aca="1" ref="IS46" ca="1">CONCATENATE(INDIRECT(ADDRESS(1,MATCH(_xlfn.MAXIFS(B46:IG46,metrics.rec,"Precision"),B46:IG46,0)+1)), ", ", INDIRECT(ADDRESS(2,MATCH(_xlfn.MAXIFS(B46:IG46,metrics.rec,"Precision"),B46:IG46,0)+1)))</f>
        <v>k=5, r=0.9</v>
      </c>
      <c r="IT46" s="1" t="str" cm="1">
        <f t="array" aca="1" ref="IT46" ca="1">CONCATENATE(INDIRECT(ADDRESS(1,MATCH(_xlfn.MAXIFS(B46:IG46,metrics.rec,"Recall"),B46:IG46,0)+1)), ", ", INDIRECT(ADDRESS(2,MATCH(_xlfn.MAXIFS(B46:IG46,metrics.rec,"Recall"),B46:IG46,0)+1)))</f>
        <v>k=5, r=0.7</v>
      </c>
      <c r="IU46" s="1" t="str" cm="1">
        <f t="array" aca="1" ref="IU46" ca="1">CONCATENATE(INDIRECT(ADDRESS(1,MATCH(_xlfn.MAXIFS(B46:IG46,metrics.rec,"Coverage"),B46:IG46,0)+1)), ", ", INDIRECT(ADDRESS(2,MATCH(_xlfn.MAXIFS(B46:IG46,metrics.rec,"Coverage"),B46:IG46,0)+1)))</f>
        <v>k=20, r=0.5</v>
      </c>
      <c r="IV46" s="1" t="str" cm="1">
        <f t="array" aca="1" ref="IV46" ca="1">CONCATENATE(INDIRECT(ADDRESS(1,MATCH(_xlfn.MAXIFS(B46:IG46,metrics.rec,"Recatio"),B46:IG46,0)+1)), ", ", INDIRECT(ADDRESS(2,MATCH(_xlfn.MAXIFS(B46:IG46,metrics.rec,"Recatio"),B46:IG46,0)+1)))</f>
        <v>k=5, r=0.1</v>
      </c>
      <c r="IW46" s="1" t="str" cm="1">
        <f t="array" aca="1" ref="IW46" ca="1">CONCATENATE(INDIRECT(ADDRESS(1,MATCH(_xlfn.MINIFS(B46:IG46,metrics.rec,"Time"),B46:IG46,0)+1)), ", ", INDIRECT(ADDRESS(2,MATCH(_xlfn.MINIFS(B46:IG46,metrics.rec,"Time"),B46:IG46,0)+1)))</f>
        <v>k=5, r=0.9</v>
      </c>
    </row>
    <row r="47" spans="1:257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0.64829999999999999</v>
      </c>
      <c r="K47" s="5">
        <v>0.73960000000000004</v>
      </c>
      <c r="L47" s="5">
        <v>0.26250000000000001</v>
      </c>
      <c r="M47" s="5">
        <v>8.8000000000000005E-3</v>
      </c>
      <c r="N47" s="5">
        <v>0.85860000000000003</v>
      </c>
      <c r="O47" s="5"/>
      <c r="P47" s="5">
        <v>1</v>
      </c>
      <c r="Q47" s="5">
        <v>2.8485</v>
      </c>
      <c r="R47" s="4">
        <v>0.65820000000000001</v>
      </c>
      <c r="S47" s="4">
        <v>0.75890000000000002</v>
      </c>
      <c r="T47" s="4">
        <v>0.23630000000000001</v>
      </c>
      <c r="U47" s="4">
        <v>1.66E-2</v>
      </c>
      <c r="V47" s="4">
        <v>0.83450000000000002</v>
      </c>
      <c r="W47" s="4"/>
      <c r="X47" s="4">
        <v>1</v>
      </c>
      <c r="Y47" s="4">
        <v>3.0091000000000001</v>
      </c>
      <c r="Z47" s="5">
        <v>0.68210000000000004</v>
      </c>
      <c r="AA47" s="5">
        <v>0.8105</v>
      </c>
      <c r="AB47" s="5">
        <v>0.1847</v>
      </c>
      <c r="AC47" s="5">
        <v>2.75E-2</v>
      </c>
      <c r="AD47" s="5">
        <v>0.77580000000000005</v>
      </c>
      <c r="AE47" s="5"/>
      <c r="AF47" s="5">
        <v>1</v>
      </c>
      <c r="AG47" s="5">
        <v>2.5217999999999998</v>
      </c>
      <c r="AH47" s="4">
        <v>0.74609999999999999</v>
      </c>
      <c r="AI47" s="4">
        <v>0.96540000000000004</v>
      </c>
      <c r="AJ47" s="4">
        <v>0.1094</v>
      </c>
      <c r="AK47" s="4">
        <v>4.2700000000000002E-2</v>
      </c>
      <c r="AL47" s="4">
        <v>0.55459999999999998</v>
      </c>
      <c r="AM47" s="4"/>
      <c r="AN47" s="4">
        <v>0.98</v>
      </c>
      <c r="AO47" s="4">
        <v>1.2113</v>
      </c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>
        <v>0.63729999999999998</v>
      </c>
      <c r="DS47" s="5">
        <v>0.71619999999999995</v>
      </c>
      <c r="DT47" s="5">
        <v>0.28420000000000001</v>
      </c>
      <c r="DU47" s="5">
        <v>2.8E-3</v>
      </c>
      <c r="DV47" s="5">
        <v>0.87029999999999996</v>
      </c>
      <c r="DW47" s="5">
        <v>0.36459999999999998</v>
      </c>
      <c r="DX47" s="5">
        <v>1</v>
      </c>
      <c r="DY47" s="5">
        <v>2.9007999999999998</v>
      </c>
      <c r="DZ47" s="4">
        <v>0.64759999999999995</v>
      </c>
      <c r="EA47" s="4">
        <v>0.73770000000000002</v>
      </c>
      <c r="EB47" s="4">
        <v>0.26700000000000002</v>
      </c>
      <c r="EC47" s="4">
        <v>8.8000000000000005E-3</v>
      </c>
      <c r="ED47" s="4">
        <v>0.85840000000000005</v>
      </c>
      <c r="EE47" s="4">
        <v>0.35020000000000001</v>
      </c>
      <c r="EF47" s="4">
        <v>1</v>
      </c>
      <c r="EG47" s="4">
        <v>3.0531000000000001</v>
      </c>
      <c r="EH47" s="5">
        <v>0.65890000000000004</v>
      </c>
      <c r="EI47" s="5">
        <v>0.7621</v>
      </c>
      <c r="EJ47" s="5">
        <v>0.23730000000000001</v>
      </c>
      <c r="EK47" s="5">
        <v>1.67E-2</v>
      </c>
      <c r="EL47" s="5">
        <v>0.8357</v>
      </c>
      <c r="EM47" s="5">
        <v>0.33689999999999998</v>
      </c>
      <c r="EN47" s="5">
        <v>1</v>
      </c>
      <c r="EO47" s="5">
        <v>2.7618</v>
      </c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>
        <f t="shared" si="8"/>
        <v>0.6644374999999999</v>
      </c>
      <c r="II47" s="4">
        <f t="shared" si="9"/>
        <v>0.7752</v>
      </c>
      <c r="IJ47" s="4">
        <f t="shared" si="10"/>
        <v>0.23052500000000001</v>
      </c>
      <c r="IK47" s="4">
        <f t="shared" si="11"/>
        <v>1.5837500000000001E-2</v>
      </c>
      <c r="IL47" s="4">
        <f t="shared" si="12"/>
        <v>0.80725000000000013</v>
      </c>
      <c r="IM47" s="4">
        <f t="shared" si="13"/>
        <v>0.35056666666666664</v>
      </c>
      <c r="IN47" s="4">
        <f t="shared" si="14"/>
        <v>0.99750000000000005</v>
      </c>
      <c r="IO47" s="4">
        <f t="shared" si="15"/>
        <v>2.6494</v>
      </c>
      <c r="IP47" s="1" t="str" cm="1">
        <f t="array" aca="1" ref="IP47" ca="1">CONCATENATE(INDIRECT(ADDRESS(1,MATCH(_xlfn.MINIFS(B47:IG47,metrics.rec,"MAE"),B47:IG47,0)+1)), ", ", INDIRECT(ADDRESS(2,MATCH(_xlfn.MINIFS(B47:IG47,metrics.rec,"MAE"),B47:IG47,0)+1)))</f>
        <v>k=5, r=0.1</v>
      </c>
      <c r="IQ47" s="1" t="str" cm="1">
        <f t="array" aca="1" ref="IQ47" ca="1">CONCATENATE(INDIRECT(ADDRESS(1,MATCH(_xlfn.MINIFS(B47:IG47,metrics.rec,"MSE"),B47:IG47,0)+1)), ", ", INDIRECT(ADDRESS(2,MATCH(_xlfn.MINIFS(B47:IG47,metrics.rec,"MSE"),B47:IG47,0)+1)))</f>
        <v>k=5, r=0.1</v>
      </c>
      <c r="IR47" s="1" t="str" cm="1">
        <f t="array" aca="1" ref="IR47" ca="1">CONCATENATE(INDIRECT(ADDRESS(1,MATCH(_xlfn.MAXIFS(B47:IG47,metrics.rec,"R"),B47:IG47,0)+1)), ", ", INDIRECT(ADDRESS(2,MATCH(_xlfn.MAXIFS(B47:IG47,metrics.rec,"R"),B47:IG47,0)+1)))</f>
        <v>k=20, r=0.1</v>
      </c>
      <c r="IS47" s="1" t="str" cm="1">
        <f t="array" aca="1" ref="IS47" ca="1">CONCATENATE(INDIRECT(ADDRESS(1,MATCH(_xlfn.MAXIFS(B47:IG47,metrics.rec,"Precision"),B47:IG47,0)+1)), ", ", INDIRECT(ADDRESS(2,MATCH(_xlfn.MAXIFS(B47:IG47,metrics.rec,"Precision"),B47:IG47,0)+1)))</f>
        <v>k=5, r=0.9</v>
      </c>
      <c r="IT47" s="1" t="str" cm="1">
        <f t="array" aca="1" ref="IT47" ca="1">CONCATENATE(INDIRECT(ADDRESS(1,MATCH(_xlfn.MAXIFS(B47:IG47,metrics.rec,"Recall"),B47:IG47,0)+1)), ", ", INDIRECT(ADDRESS(2,MATCH(_xlfn.MAXIFS(B47:IG47,metrics.rec,"Recall"),B47:IG47,0)+1)))</f>
        <v>k=20, r=0.1</v>
      </c>
      <c r="IU47" s="1" t="str" cm="1">
        <f t="array" aca="1" ref="IU47" ca="1">CONCATENATE(INDIRECT(ADDRESS(1,MATCH(_xlfn.MAXIFS(B47:IG47,metrics.rec,"Coverage"),B47:IG47,0)+1)), ", ", INDIRECT(ADDRESS(2,MATCH(_xlfn.MAXIFS(B47:IG47,metrics.rec,"Coverage"),B47:IG47,0)+1)))</f>
        <v>k=20, r=0.1</v>
      </c>
      <c r="IV47" s="1" t="str" cm="1">
        <f t="array" aca="1" ref="IV47" ca="1">CONCATENATE(INDIRECT(ADDRESS(1,MATCH(_xlfn.MAXIFS(B47:IG47,metrics.rec,"Recatio"),B47:IG47,0)+1)), ", ", INDIRECT(ADDRESS(2,MATCH(_xlfn.MAXIFS(B47:IG47,metrics.rec,"Recatio"),B47:IG47,0)+1)))</f>
        <v>k=5, r=0.1</v>
      </c>
      <c r="IW47" s="1" t="str" cm="1">
        <f t="array" aca="1" ref="IW47" ca="1">CONCATENATE(INDIRECT(ADDRESS(1,MATCH(_xlfn.MINIFS(B47:IG47,metrics.rec,"Time"),B47:IG47,0)+1)), ", ", INDIRECT(ADDRESS(2,MATCH(_xlfn.MINIFS(B47:IG47,metrics.rec,"Time"),B47:IG47,0)+1)))</f>
        <v>k=5, r=0.9</v>
      </c>
    </row>
    <row r="48" spans="1:257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0.67869999999999997</v>
      </c>
      <c r="K48" s="5">
        <v>0.79749999999999999</v>
      </c>
      <c r="L48" s="5">
        <v>0.1555</v>
      </c>
      <c r="M48" s="5">
        <v>1.01E-2</v>
      </c>
      <c r="N48" s="5">
        <v>0.68810000000000004</v>
      </c>
      <c r="O48" s="5"/>
      <c r="P48" s="5">
        <v>0.99839999999999995</v>
      </c>
      <c r="Q48" s="5">
        <v>2.7574999999999998</v>
      </c>
      <c r="R48" s="4">
        <v>0.70750000000000002</v>
      </c>
      <c r="S48" s="4">
        <v>0.86250000000000004</v>
      </c>
      <c r="T48" s="4">
        <v>0.15490000000000001</v>
      </c>
      <c r="U48" s="4">
        <v>1.4999999999999999E-2</v>
      </c>
      <c r="V48" s="4">
        <v>0.59250000000000003</v>
      </c>
      <c r="W48" s="4"/>
      <c r="X48" s="4">
        <v>0.998</v>
      </c>
      <c r="Y48" s="4">
        <v>2.8475000000000001</v>
      </c>
      <c r="Z48" s="5">
        <v>0.73109999999999997</v>
      </c>
      <c r="AA48" s="5">
        <v>0.91900000000000004</v>
      </c>
      <c r="AB48" s="5">
        <v>0.14360000000000001</v>
      </c>
      <c r="AC48" s="5">
        <v>1.9E-2</v>
      </c>
      <c r="AD48" s="5">
        <v>0.54179999999999995</v>
      </c>
      <c r="AE48" s="5"/>
      <c r="AF48" s="5">
        <v>0.99150000000000005</v>
      </c>
      <c r="AG48" s="5">
        <v>2.3340999999999998</v>
      </c>
      <c r="AH48" s="4">
        <v>0.75680000000000003</v>
      </c>
      <c r="AI48" s="4">
        <v>0.98909999999999998</v>
      </c>
      <c r="AJ48" s="4">
        <v>5.7299999999999997E-2</v>
      </c>
      <c r="AK48" s="4">
        <v>4.9700000000000001E-2</v>
      </c>
      <c r="AL48" s="4">
        <v>0.5272</v>
      </c>
      <c r="AM48" s="4"/>
      <c r="AN48" s="4">
        <v>0.88109999999999999</v>
      </c>
      <c r="AO48" s="4">
        <v>0.96560000000000001</v>
      </c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>
        <v>0.65510000000000002</v>
      </c>
      <c r="DS48" s="5">
        <v>0.74560000000000004</v>
      </c>
      <c r="DT48" s="5">
        <v>0.1946</v>
      </c>
      <c r="DU48" s="5">
        <v>3.7000000000000002E-3</v>
      </c>
      <c r="DV48" s="5">
        <v>0.75</v>
      </c>
      <c r="DW48" s="5">
        <v>0.23980000000000001</v>
      </c>
      <c r="DX48" s="5">
        <v>0.99819999999999998</v>
      </c>
      <c r="DY48" s="5">
        <v>2.6375999999999999</v>
      </c>
      <c r="DZ48" s="4">
        <v>0.67720000000000002</v>
      </c>
      <c r="EA48" s="4">
        <v>0.7954</v>
      </c>
      <c r="EB48" s="4">
        <v>0.17130000000000001</v>
      </c>
      <c r="EC48" s="4">
        <v>1.0200000000000001E-2</v>
      </c>
      <c r="ED48" s="4">
        <v>0.68869999999999998</v>
      </c>
      <c r="EE48" s="4">
        <v>0.2422</v>
      </c>
      <c r="EF48" s="4">
        <v>0.99829999999999997</v>
      </c>
      <c r="EG48" s="4">
        <v>2.8134999999999999</v>
      </c>
      <c r="EH48" s="5">
        <v>0.70799999999999996</v>
      </c>
      <c r="EI48" s="5">
        <v>0.86399999999999999</v>
      </c>
      <c r="EJ48" s="5">
        <v>0.15140000000000001</v>
      </c>
      <c r="EK48" s="5">
        <v>1.49E-2</v>
      </c>
      <c r="EL48" s="5">
        <v>0.5958</v>
      </c>
      <c r="EM48" s="5">
        <v>0.26879999999999998</v>
      </c>
      <c r="EN48" s="5">
        <v>0.99770000000000003</v>
      </c>
      <c r="EO48" s="5">
        <v>2.448</v>
      </c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>
        <f t="shared" si="8"/>
        <v>0.69571250000000007</v>
      </c>
      <c r="II48" s="4">
        <f t="shared" si="9"/>
        <v>0.83892499999999992</v>
      </c>
      <c r="IJ48" s="4">
        <f t="shared" si="10"/>
        <v>0.15329999999999999</v>
      </c>
      <c r="IK48" s="4">
        <f t="shared" si="11"/>
        <v>1.5787499999999999E-2</v>
      </c>
      <c r="IL48" s="4">
        <f t="shared" si="12"/>
        <v>0.64193749999999994</v>
      </c>
      <c r="IM48" s="4">
        <f t="shared" si="13"/>
        <v>0.25026666666666664</v>
      </c>
      <c r="IN48" s="4">
        <f t="shared" si="14"/>
        <v>0.98263750000000005</v>
      </c>
      <c r="IO48" s="4">
        <f t="shared" si="15"/>
        <v>2.4466000000000001</v>
      </c>
      <c r="IP48" s="1" t="str" cm="1">
        <f t="array" aca="1" ref="IP48" ca="1">CONCATENATE(INDIRECT(ADDRESS(1,MATCH(_xlfn.MINIFS(B48:IG48,metrics.rec,"MAE"),B48:IG48,0)+1)), ", ", INDIRECT(ADDRESS(2,MATCH(_xlfn.MINIFS(B48:IG48,metrics.rec,"MAE"),B48:IG48,0)+1)))</f>
        <v>k=5, r=0.1</v>
      </c>
      <c r="IQ48" s="1" t="str" cm="1">
        <f t="array" aca="1" ref="IQ48" ca="1">CONCATENATE(INDIRECT(ADDRESS(1,MATCH(_xlfn.MINIFS(B48:IG48,metrics.rec,"MSE"),B48:IG48,0)+1)), ", ", INDIRECT(ADDRESS(2,MATCH(_xlfn.MINIFS(B48:IG48,metrics.rec,"MSE"),B48:IG48,0)+1)))</f>
        <v>k=5, r=0.1</v>
      </c>
      <c r="IR48" s="1" t="str" cm="1">
        <f t="array" aca="1" ref="IR48" ca="1">CONCATENATE(INDIRECT(ADDRESS(1,MATCH(_xlfn.MAXIFS(B48:IG48,metrics.rec,"R"),B48:IG48,0)+1)), ", ", INDIRECT(ADDRESS(2,MATCH(_xlfn.MAXIFS(B48:IG48,metrics.rec,"R"),B48:IG48,0)+1)))</f>
        <v>k=5, r=0.1</v>
      </c>
      <c r="IS48" s="1" t="str" cm="1">
        <f t="array" aca="1" ref="IS48" ca="1">CONCATENATE(INDIRECT(ADDRESS(1,MATCH(_xlfn.MAXIFS(B48:IG48,metrics.rec,"Precision"),B48:IG48,0)+1)), ", ", INDIRECT(ADDRESS(2,MATCH(_xlfn.MAXIFS(B48:IG48,metrics.rec,"Precision"),B48:IG48,0)+1)))</f>
        <v>k=5, r=0.9</v>
      </c>
      <c r="IT48" s="1" t="str" cm="1">
        <f t="array" aca="1" ref="IT48" ca="1">CONCATENATE(INDIRECT(ADDRESS(1,MATCH(_xlfn.MAXIFS(B48:IG48,metrics.rec,"Recall"),B48:IG48,0)+1)), ", ", INDIRECT(ADDRESS(2,MATCH(_xlfn.MAXIFS(B48:IG48,metrics.rec,"Recall"),B48:IG48,0)+1)))</f>
        <v>k=5, r=0.1</v>
      </c>
      <c r="IU48" s="1" t="str" cm="1">
        <f t="array" aca="1" ref="IU48" ca="1">CONCATENATE(INDIRECT(ADDRESS(1,MATCH(_xlfn.MAXIFS(B48:IG48,metrics.rec,"Coverage"),B48:IG48,0)+1)), ", ", INDIRECT(ADDRESS(2,MATCH(_xlfn.MAXIFS(B48:IG48,metrics.rec,"Coverage"),B48:IG48,0)+1)))</f>
        <v>k=20, r=0.5</v>
      </c>
      <c r="IV48" s="1" t="str" cm="1">
        <f t="array" aca="1" ref="IV48" ca="1">CONCATENATE(INDIRECT(ADDRESS(1,MATCH(_xlfn.MAXIFS(B48:IG48,metrics.rec,"Recatio"),B48:IG48,0)+1)), ", ", INDIRECT(ADDRESS(2,MATCH(_xlfn.MAXIFS(B48:IG48,metrics.rec,"Recatio"),B48:IG48,0)+1)))</f>
        <v>k=5, r=0.3</v>
      </c>
      <c r="IW48" s="1" t="str" cm="1">
        <f t="array" aca="1" ref="IW48" ca="1">CONCATENATE(INDIRECT(ADDRESS(1,MATCH(_xlfn.MINIFS(B48:IG48,metrics.rec,"Time"),B48:IG48,0)+1)), ", ", INDIRECT(ADDRESS(2,MATCH(_xlfn.MINIFS(B48:IG48,metrics.rec,"Time"),B48:IG48,0)+1)))</f>
        <v>k=5, r=0.9</v>
      </c>
    </row>
    <row r="49" spans="1:257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0.68740000000000001</v>
      </c>
      <c r="K49" s="5">
        <v>0.8125</v>
      </c>
      <c r="L49" s="5">
        <v>0.18479999999999999</v>
      </c>
      <c r="M49" s="5">
        <v>8.9999999999999993E-3</v>
      </c>
      <c r="N49" s="5">
        <v>0.66339999999999999</v>
      </c>
      <c r="O49" s="5"/>
      <c r="P49" s="5">
        <v>1</v>
      </c>
      <c r="Q49" s="5">
        <v>2.5988000000000002</v>
      </c>
      <c r="R49" s="4">
        <v>0.70409999999999995</v>
      </c>
      <c r="S49" s="4">
        <v>0.85309999999999997</v>
      </c>
      <c r="T49" s="4">
        <v>0.17100000000000001</v>
      </c>
      <c r="U49" s="4">
        <v>1.44E-2</v>
      </c>
      <c r="V49" s="4">
        <v>0.61719999999999997</v>
      </c>
      <c r="W49" s="4"/>
      <c r="X49" s="4">
        <v>1</v>
      </c>
      <c r="Y49" s="4">
        <v>2.2624</v>
      </c>
      <c r="Z49" s="5">
        <v>0.71879999999999999</v>
      </c>
      <c r="AA49" s="5">
        <v>0.89300000000000002</v>
      </c>
      <c r="AB49" s="5">
        <v>0.1694</v>
      </c>
      <c r="AC49" s="5">
        <v>1.9599999999999999E-2</v>
      </c>
      <c r="AD49" s="5">
        <v>0.59309999999999996</v>
      </c>
      <c r="AE49" s="5"/>
      <c r="AF49" s="5">
        <v>1</v>
      </c>
      <c r="AG49" s="5">
        <v>1.8539000000000001</v>
      </c>
      <c r="AH49" s="4">
        <v>0.74270000000000003</v>
      </c>
      <c r="AI49" s="4">
        <v>0.95740000000000003</v>
      </c>
      <c r="AJ49" s="4">
        <v>0.11509999999999999</v>
      </c>
      <c r="AK49" s="4">
        <v>4.9700000000000001E-2</v>
      </c>
      <c r="AL49" s="4">
        <v>0.53979999999999995</v>
      </c>
      <c r="AM49" s="4"/>
      <c r="AN49" s="4">
        <v>0.97499999999999998</v>
      </c>
      <c r="AO49" s="4">
        <v>1.0293000000000001</v>
      </c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>
        <v>0.67159999999999997</v>
      </c>
      <c r="DS49" s="5">
        <v>0.77929999999999999</v>
      </c>
      <c r="DT49" s="5">
        <v>0.1938</v>
      </c>
      <c r="DU49" s="5">
        <v>3.3E-3</v>
      </c>
      <c r="DV49" s="5">
        <v>0.70309999999999995</v>
      </c>
      <c r="DW49" s="5">
        <v>0.249</v>
      </c>
      <c r="DX49" s="5">
        <v>1</v>
      </c>
      <c r="DY49" s="5">
        <v>2.5501999999999998</v>
      </c>
      <c r="DZ49" s="4">
        <v>0.6875</v>
      </c>
      <c r="EA49" s="4">
        <v>0.8135</v>
      </c>
      <c r="EB49" s="4">
        <v>0.18240000000000001</v>
      </c>
      <c r="EC49" s="4">
        <v>9.1000000000000004E-3</v>
      </c>
      <c r="ED49" s="4">
        <v>0.66369999999999996</v>
      </c>
      <c r="EE49" s="4">
        <v>0.26219999999999999</v>
      </c>
      <c r="EF49" s="4">
        <v>1</v>
      </c>
      <c r="EG49" s="4">
        <v>2.7227999999999999</v>
      </c>
      <c r="EH49" s="5">
        <v>0.70440000000000003</v>
      </c>
      <c r="EI49" s="5">
        <v>0.85550000000000004</v>
      </c>
      <c r="EJ49" s="5">
        <v>0.1731</v>
      </c>
      <c r="EK49" s="5">
        <v>1.4200000000000001E-2</v>
      </c>
      <c r="EL49" s="5">
        <v>0.61619999999999997</v>
      </c>
      <c r="EM49" s="5">
        <v>0.2918</v>
      </c>
      <c r="EN49" s="5">
        <v>1</v>
      </c>
      <c r="EO49" s="5">
        <v>2.3915999999999999</v>
      </c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>
        <f t="shared" si="8"/>
        <v>0.698125</v>
      </c>
      <c r="II49" s="4">
        <f t="shared" si="9"/>
        <v>0.84087500000000004</v>
      </c>
      <c r="IJ49" s="4">
        <f t="shared" si="10"/>
        <v>0.17121250000000002</v>
      </c>
      <c r="IK49" s="4">
        <f t="shared" si="11"/>
        <v>1.5325E-2</v>
      </c>
      <c r="IL49" s="4">
        <f t="shared" si="12"/>
        <v>0.63773749999999996</v>
      </c>
      <c r="IM49" s="4">
        <f t="shared" si="13"/>
        <v>0.26766666666666666</v>
      </c>
      <c r="IN49" s="4">
        <f t="shared" si="14"/>
        <v>0.99687499999999996</v>
      </c>
      <c r="IO49" s="4">
        <f t="shared" si="15"/>
        <v>2.2645874999999998</v>
      </c>
      <c r="IP49" s="1" t="str" cm="1">
        <f t="array" aca="1" ref="IP49" ca="1">CONCATENATE(INDIRECT(ADDRESS(1,MATCH(_xlfn.MINIFS(B49:IG49,metrics.rec,"MAE"),B49:IG49,0)+1)), ", ", INDIRECT(ADDRESS(2,MATCH(_xlfn.MINIFS(B49:IG49,metrics.rec,"MAE"),B49:IG49,0)+1)))</f>
        <v>k=5, r=0.1</v>
      </c>
      <c r="IQ49" s="1" t="str" cm="1">
        <f t="array" aca="1" ref="IQ49" ca="1">CONCATENATE(INDIRECT(ADDRESS(1,MATCH(_xlfn.MINIFS(B49:IG49,metrics.rec,"MSE"),B49:IG49,0)+1)), ", ", INDIRECT(ADDRESS(2,MATCH(_xlfn.MINIFS(B49:IG49,metrics.rec,"MSE"),B49:IG49,0)+1)))</f>
        <v>k=5, r=0.1</v>
      </c>
      <c r="IR49" s="1" t="str" cm="1">
        <f t="array" aca="1" ref="IR49" ca="1">CONCATENATE(INDIRECT(ADDRESS(1,MATCH(_xlfn.MAXIFS(B49:IG49,metrics.rec,"R"),B49:IG49,0)+1)), ", ", INDIRECT(ADDRESS(2,MATCH(_xlfn.MAXIFS(B49:IG49,metrics.rec,"R"),B49:IG49,0)+1)))</f>
        <v>k=20, r=0.1</v>
      </c>
      <c r="IS49" s="1" t="str" cm="1">
        <f t="array" aca="1" ref="IS49" ca="1">CONCATENATE(INDIRECT(ADDRESS(1,MATCH(_xlfn.MAXIFS(B49:IG49,metrics.rec,"Precision"),B49:IG49,0)+1)), ", ", INDIRECT(ADDRESS(2,MATCH(_xlfn.MAXIFS(B49:IG49,metrics.rec,"Precision"),B49:IG49,0)+1)))</f>
        <v>k=5, r=0.9</v>
      </c>
      <c r="IT49" s="1" t="str" cm="1">
        <f t="array" aca="1" ref="IT49" ca="1">CONCATENATE(INDIRECT(ADDRESS(1,MATCH(_xlfn.MAXIFS(B49:IG49,metrics.rec,"Recall"),B49:IG49,0)+1)), ", ", INDIRECT(ADDRESS(2,MATCH(_xlfn.MAXIFS(B49:IG49,metrics.rec,"Recall"),B49:IG49,0)+1)))</f>
        <v>k=5, r=0.1</v>
      </c>
      <c r="IU49" s="1" t="str" cm="1">
        <f t="array" aca="1" ref="IU49" ca="1">CONCATENATE(INDIRECT(ADDRESS(1,MATCH(_xlfn.MAXIFS(B49:IG49,metrics.rec,"Coverage"),B49:IG49,0)+1)), ", ", INDIRECT(ADDRESS(2,MATCH(_xlfn.MAXIFS(B49:IG49,metrics.rec,"Coverage"),B49:IG49,0)+1)))</f>
        <v>k=20, r=0.5</v>
      </c>
      <c r="IV49" s="1" t="str" cm="1">
        <f t="array" aca="1" ref="IV49" ca="1">CONCATENATE(INDIRECT(ADDRESS(1,MATCH(_xlfn.MAXIFS(B49:IG49,metrics.rec,"Recatio"),B49:IG49,0)+1)), ", ", INDIRECT(ADDRESS(2,MATCH(_xlfn.MAXIFS(B49:IG49,metrics.rec,"Recatio"),B49:IG49,0)+1)))</f>
        <v>k=5, r=0.1</v>
      </c>
      <c r="IW49" s="1" t="str" cm="1">
        <f t="array" aca="1" ref="IW49" ca="1">CONCATENATE(INDIRECT(ADDRESS(1,MATCH(_xlfn.MINIFS(B49:IG49,metrics.rec,"Time"),B49:IG49,0)+1)), ", ", INDIRECT(ADDRESS(2,MATCH(_xlfn.MINIFS(B49:IG49,metrics.rec,"Time"),B49:IG49,0)+1)))</f>
        <v>k=5, r=0.9</v>
      </c>
    </row>
    <row r="50" spans="1:257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0.6522</v>
      </c>
      <c r="K50" s="5">
        <v>0.74019999999999997</v>
      </c>
      <c r="L50" s="5">
        <v>0.22170000000000001</v>
      </c>
      <c r="M50" s="5">
        <v>1.26E-2</v>
      </c>
      <c r="N50" s="5">
        <v>0.84279999999999999</v>
      </c>
      <c r="O50" s="5"/>
      <c r="P50" s="5">
        <v>1</v>
      </c>
      <c r="Q50" s="5">
        <v>2.7393999999999998</v>
      </c>
      <c r="R50" s="4">
        <v>0.66090000000000004</v>
      </c>
      <c r="S50" s="4">
        <v>0.75870000000000004</v>
      </c>
      <c r="T50" s="4">
        <v>0.2072</v>
      </c>
      <c r="U50" s="4">
        <v>2.29E-2</v>
      </c>
      <c r="V50" s="4">
        <v>0.81699999999999995</v>
      </c>
      <c r="W50" s="4"/>
      <c r="X50" s="4">
        <v>1</v>
      </c>
      <c r="Y50" s="4">
        <v>2.4121000000000001</v>
      </c>
      <c r="Z50" s="5">
        <v>0.68410000000000004</v>
      </c>
      <c r="AA50" s="5">
        <v>0.80969999999999998</v>
      </c>
      <c r="AB50" s="5">
        <v>0.1588</v>
      </c>
      <c r="AC50" s="5">
        <v>3.4000000000000002E-2</v>
      </c>
      <c r="AD50" s="5">
        <v>0.7651</v>
      </c>
      <c r="AE50" s="5"/>
      <c r="AF50" s="5">
        <v>1</v>
      </c>
      <c r="AG50" s="5">
        <v>2.5659000000000001</v>
      </c>
      <c r="AH50" s="4">
        <v>0.74490000000000001</v>
      </c>
      <c r="AI50" s="4">
        <v>0.96040000000000003</v>
      </c>
      <c r="AJ50" s="4">
        <v>0.1042</v>
      </c>
      <c r="AK50" s="4">
        <v>4.4299999999999999E-2</v>
      </c>
      <c r="AL50" s="4">
        <v>0.56079999999999997</v>
      </c>
      <c r="AM50" s="4"/>
      <c r="AN50" s="4">
        <v>0.98</v>
      </c>
      <c r="AO50" s="4">
        <v>1.4704999999999999</v>
      </c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0.66210000000000002</v>
      </c>
      <c r="BG50" s="14">
        <v>0.76290000000000002</v>
      </c>
      <c r="BH50" s="14">
        <v>0.20469999999999999</v>
      </c>
      <c r="BI50" s="14">
        <v>2.3E-2</v>
      </c>
      <c r="BJ50" s="14">
        <v>0.81910000000000005</v>
      </c>
      <c r="BK50" s="14">
        <v>0.24010000000000001</v>
      </c>
      <c r="BL50" s="14">
        <v>1</v>
      </c>
      <c r="BM50" s="14">
        <v>2.1916000000000002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0.66110000000000002</v>
      </c>
      <c r="CU50" s="4">
        <v>0.7601</v>
      </c>
      <c r="CV50" s="4">
        <v>0.20599999999999999</v>
      </c>
      <c r="CW50" s="4">
        <v>2.3E-2</v>
      </c>
      <c r="CX50" s="4">
        <v>0.81859999999999999</v>
      </c>
      <c r="CY50" s="4">
        <v>0.2407</v>
      </c>
      <c r="CZ50" s="4">
        <v>1</v>
      </c>
      <c r="DA50" s="4">
        <v>1.8822000000000001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>
        <v>0.6411</v>
      </c>
      <c r="DS50" s="5">
        <v>0.71660000000000001</v>
      </c>
      <c r="DT50" s="5">
        <v>0.2525</v>
      </c>
      <c r="DU50" s="5">
        <v>4.1000000000000003E-3</v>
      </c>
      <c r="DV50" s="5">
        <v>0.85699999999999998</v>
      </c>
      <c r="DW50" s="5">
        <v>0.24529999999999999</v>
      </c>
      <c r="DX50" s="5">
        <v>1</v>
      </c>
      <c r="DY50" s="5">
        <v>2.6305000000000001</v>
      </c>
      <c r="DZ50" s="4">
        <v>0.65080000000000005</v>
      </c>
      <c r="EA50" s="4">
        <v>0.73819999999999997</v>
      </c>
      <c r="EB50" s="4">
        <v>0.22989999999999999</v>
      </c>
      <c r="EC50" s="4">
        <v>1.26E-2</v>
      </c>
      <c r="ED50" s="4">
        <v>0.84299999999999997</v>
      </c>
      <c r="EE50" s="4">
        <v>0.23860000000000001</v>
      </c>
      <c r="EF50" s="4">
        <v>1</v>
      </c>
      <c r="EG50" s="4">
        <v>3.0171999999999999</v>
      </c>
      <c r="EH50" s="5">
        <v>0.66249999999999998</v>
      </c>
      <c r="EI50" s="5">
        <v>0.76400000000000001</v>
      </c>
      <c r="EJ50" s="5">
        <v>0.20250000000000001</v>
      </c>
      <c r="EK50" s="5">
        <v>2.3E-2</v>
      </c>
      <c r="EL50" s="5">
        <v>0.81930000000000003</v>
      </c>
      <c r="EM50" s="5">
        <v>0.24060000000000001</v>
      </c>
      <c r="EN50" s="5">
        <v>1</v>
      </c>
      <c r="EO50" s="5">
        <v>2.6219000000000001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0.66588999999999998</v>
      </c>
      <c r="II50" s="4">
        <f t="shared" si="9"/>
        <v>0.77183999999999986</v>
      </c>
      <c r="IJ50" s="4">
        <f t="shared" si="10"/>
        <v>0.20335999999999999</v>
      </c>
      <c r="IK50" s="4">
        <f t="shared" si="11"/>
        <v>2.0359999999999996E-2</v>
      </c>
      <c r="IL50" s="4">
        <f t="shared" si="12"/>
        <v>0.79971999999999999</v>
      </c>
      <c r="IM50" s="4">
        <f t="shared" si="13"/>
        <v>0.24106</v>
      </c>
      <c r="IN50" s="4">
        <f t="shared" si="14"/>
        <v>0.998</v>
      </c>
      <c r="IO50" s="4">
        <f t="shared" si="15"/>
        <v>2.4314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r=0.1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r=0.1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k=20, r=0.1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k=5, r=0.9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k=20, r=0.1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k=20, r=0.1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r=0.1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k=5, r=0.9</v>
      </c>
    </row>
    <row r="51" spans="1:257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0.65239999999999998</v>
      </c>
      <c r="K51" s="5">
        <v>0.7399</v>
      </c>
      <c r="L51" s="5">
        <v>0.21529999999999999</v>
      </c>
      <c r="M51" s="5">
        <v>1.35E-2</v>
      </c>
      <c r="N51" s="5">
        <v>0.83779999999999999</v>
      </c>
      <c r="O51" s="5"/>
      <c r="P51" s="5">
        <v>1</v>
      </c>
      <c r="Q51" s="5">
        <v>2.6675</v>
      </c>
      <c r="R51" s="4">
        <v>0.66320000000000001</v>
      </c>
      <c r="S51" s="4">
        <v>0.7631</v>
      </c>
      <c r="T51" s="4">
        <v>0.1981</v>
      </c>
      <c r="U51" s="4">
        <v>2.41E-2</v>
      </c>
      <c r="V51" s="4">
        <v>0.81230000000000002</v>
      </c>
      <c r="W51" s="4"/>
      <c r="X51" s="4">
        <v>1</v>
      </c>
      <c r="Y51" s="4">
        <v>2.2328999999999999</v>
      </c>
      <c r="Z51" s="5">
        <v>0.6865</v>
      </c>
      <c r="AA51" s="5">
        <v>0.81530000000000002</v>
      </c>
      <c r="AB51" s="5">
        <v>0.15049999999999999</v>
      </c>
      <c r="AC51" s="5">
        <v>3.5000000000000003E-2</v>
      </c>
      <c r="AD51" s="5">
        <v>0.7591</v>
      </c>
      <c r="AE51" s="5"/>
      <c r="AF51" s="5">
        <v>1</v>
      </c>
      <c r="AG51" s="5">
        <v>2.2065999999999999</v>
      </c>
      <c r="AH51" s="4">
        <v>0.74680000000000002</v>
      </c>
      <c r="AI51" s="4">
        <v>0.96250000000000002</v>
      </c>
      <c r="AJ51" s="4">
        <v>0.1008</v>
      </c>
      <c r="AK51" s="4">
        <v>5.4100000000000002E-2</v>
      </c>
      <c r="AL51" s="4">
        <v>0.53869999999999996</v>
      </c>
      <c r="AM51" s="4"/>
      <c r="AN51" s="4">
        <v>0.97640000000000005</v>
      </c>
      <c r="AO51" s="4">
        <v>1.0678000000000001</v>
      </c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0.66279999999999994</v>
      </c>
      <c r="BG51" s="14">
        <v>0.76390000000000002</v>
      </c>
      <c r="BH51" s="14">
        <v>0.19589999999999999</v>
      </c>
      <c r="BI51" s="14">
        <v>2.41E-2</v>
      </c>
      <c r="BJ51" s="14">
        <v>0.81389999999999996</v>
      </c>
      <c r="BK51" s="14">
        <v>0.22720000000000001</v>
      </c>
      <c r="BL51" s="14">
        <v>1</v>
      </c>
      <c r="BM51" s="14">
        <v>2.4405999999999999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0.6623</v>
      </c>
      <c r="CU51" s="4">
        <v>0.76259999999999994</v>
      </c>
      <c r="CV51" s="4">
        <v>0.19650000000000001</v>
      </c>
      <c r="CW51" s="4">
        <v>2.41E-2</v>
      </c>
      <c r="CX51" s="4">
        <v>0.81289999999999996</v>
      </c>
      <c r="CY51" s="4">
        <v>0.22770000000000001</v>
      </c>
      <c r="CZ51" s="4">
        <v>1</v>
      </c>
      <c r="DA51" s="4">
        <v>1.7358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>
        <v>0.64070000000000005</v>
      </c>
      <c r="DS51" s="5">
        <v>0.71550000000000002</v>
      </c>
      <c r="DT51" s="5">
        <v>0.2457</v>
      </c>
      <c r="DU51" s="5">
        <v>4.4000000000000003E-3</v>
      </c>
      <c r="DV51" s="5">
        <v>0.85289999999999999</v>
      </c>
      <c r="DW51" s="5">
        <v>0.22839999999999999</v>
      </c>
      <c r="DX51" s="5">
        <v>1</v>
      </c>
      <c r="DY51" s="5">
        <v>2.6065999999999998</v>
      </c>
      <c r="DZ51" s="4">
        <v>0.65180000000000005</v>
      </c>
      <c r="EA51" s="4">
        <v>0.74060000000000004</v>
      </c>
      <c r="EB51" s="4">
        <v>0.2205</v>
      </c>
      <c r="EC51" s="4">
        <v>1.35E-2</v>
      </c>
      <c r="ED51" s="4">
        <v>0.8387</v>
      </c>
      <c r="EE51" s="4">
        <v>0.2228</v>
      </c>
      <c r="EF51" s="4">
        <v>1</v>
      </c>
      <c r="EG51" s="4">
        <v>2.8542000000000001</v>
      </c>
      <c r="EH51" s="5">
        <v>0.6633</v>
      </c>
      <c r="EI51" s="5">
        <v>0.76580000000000004</v>
      </c>
      <c r="EJ51" s="5">
        <v>0.19539999999999999</v>
      </c>
      <c r="EK51" s="5">
        <v>2.41E-2</v>
      </c>
      <c r="EL51" s="5">
        <v>0.81369999999999998</v>
      </c>
      <c r="EM51" s="5">
        <v>0.2278</v>
      </c>
      <c r="EN51" s="5">
        <v>1</v>
      </c>
      <c r="EO51" s="5">
        <v>2.3361999999999998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0.66691</v>
      </c>
      <c r="II51" s="4">
        <f t="shared" si="9"/>
        <v>0.77385999999999999</v>
      </c>
      <c r="IJ51" s="4">
        <f t="shared" si="10"/>
        <v>0.19586000000000001</v>
      </c>
      <c r="IK51" s="4">
        <f t="shared" si="11"/>
        <v>2.2130000000000004E-2</v>
      </c>
      <c r="IL51" s="4">
        <f t="shared" si="12"/>
        <v>0.79320999999999997</v>
      </c>
      <c r="IM51" s="4">
        <f t="shared" si="13"/>
        <v>0.22678000000000004</v>
      </c>
      <c r="IN51" s="4">
        <f t="shared" si="14"/>
        <v>0.99763999999999997</v>
      </c>
      <c r="IO51" s="4">
        <f t="shared" si="15"/>
        <v>2.2815300000000001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r=0.1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r=0.1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k=20, r=0.1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k=5, r=0.9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k=20, r=0.1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k=20, r=0.1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k=5, r=0.1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k=5, r=0.9</v>
      </c>
    </row>
    <row r="52" spans="1:257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0.6764</v>
      </c>
      <c r="K52" s="5">
        <v>0.79090000000000005</v>
      </c>
      <c r="L52" s="5">
        <v>0.20219999999999999</v>
      </c>
      <c r="M52" s="5">
        <v>8.2000000000000007E-3</v>
      </c>
      <c r="N52" s="5">
        <v>0.74709999999999999</v>
      </c>
      <c r="O52" s="5"/>
      <c r="P52" s="5">
        <v>1</v>
      </c>
      <c r="Q52" s="5">
        <v>2.7141000000000002</v>
      </c>
      <c r="R52" s="4">
        <v>0.68730000000000002</v>
      </c>
      <c r="S52" s="4">
        <v>0.81330000000000002</v>
      </c>
      <c r="T52" s="4">
        <v>0.20080000000000001</v>
      </c>
      <c r="U52" s="4">
        <v>1.4E-2</v>
      </c>
      <c r="V52" s="4">
        <v>0.71240000000000003</v>
      </c>
      <c r="W52" s="4"/>
      <c r="X52" s="4">
        <v>1</v>
      </c>
      <c r="Y52" s="4">
        <v>2.2957000000000001</v>
      </c>
      <c r="Z52" s="5">
        <v>0.70369999999999999</v>
      </c>
      <c r="AA52" s="5">
        <v>0.85560000000000003</v>
      </c>
      <c r="AB52" s="5">
        <v>0.17649999999999999</v>
      </c>
      <c r="AC52" s="5">
        <v>2.06E-2</v>
      </c>
      <c r="AD52" s="5">
        <v>0.67400000000000004</v>
      </c>
      <c r="AE52" s="5"/>
      <c r="AF52" s="5">
        <v>1</v>
      </c>
      <c r="AG52" s="5">
        <v>2.258</v>
      </c>
      <c r="AH52" s="4">
        <v>0.73860000000000003</v>
      </c>
      <c r="AI52" s="4">
        <v>0.94779999999999998</v>
      </c>
      <c r="AJ52" s="4">
        <v>0.1152</v>
      </c>
      <c r="AK52" s="4">
        <v>5.0099999999999999E-2</v>
      </c>
      <c r="AL52" s="4">
        <v>0.54749999999999999</v>
      </c>
      <c r="AM52" s="4"/>
      <c r="AN52" s="4">
        <v>0.97640000000000005</v>
      </c>
      <c r="AO52" s="4">
        <v>1.1494</v>
      </c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0.68840000000000001</v>
      </c>
      <c r="BG52" s="14">
        <v>0.81830000000000003</v>
      </c>
      <c r="BH52" s="14">
        <v>0.1933</v>
      </c>
      <c r="BI52" s="14">
        <v>1.4E-2</v>
      </c>
      <c r="BJ52" s="14">
        <v>0.71089999999999998</v>
      </c>
      <c r="BK52" s="14">
        <v>0.34210000000000002</v>
      </c>
      <c r="BL52" s="14">
        <v>1</v>
      </c>
      <c r="BM52" s="14">
        <v>1.7902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16"/>
      <c r="CU52" s="16"/>
      <c r="CV52" s="16"/>
      <c r="CW52" s="16"/>
      <c r="CX52" s="16"/>
      <c r="CY52" s="16"/>
      <c r="CZ52" s="16"/>
      <c r="DA52" s="16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>
        <v>0.66369999999999996</v>
      </c>
      <c r="DS52" s="5">
        <v>0.75849999999999995</v>
      </c>
      <c r="DT52" s="5">
        <v>0.22309999999999999</v>
      </c>
      <c r="DU52" s="5">
        <v>2.8999999999999998E-3</v>
      </c>
      <c r="DV52" s="5">
        <v>0.77390000000000003</v>
      </c>
      <c r="DW52" s="5">
        <v>0.31619999999999998</v>
      </c>
      <c r="DX52" s="5">
        <v>1</v>
      </c>
      <c r="DY52" s="5">
        <v>2.6103000000000001</v>
      </c>
      <c r="DZ52" s="4">
        <v>0.67630000000000001</v>
      </c>
      <c r="EA52" s="4">
        <v>0.78769999999999996</v>
      </c>
      <c r="EB52" s="4">
        <v>0.2064</v>
      </c>
      <c r="EC52" s="4">
        <v>8.3000000000000001E-3</v>
      </c>
      <c r="ED52" s="4">
        <v>0.747</v>
      </c>
      <c r="EE52" s="4">
        <v>0.32379999999999998</v>
      </c>
      <c r="EF52" s="4">
        <v>1</v>
      </c>
      <c r="EG52" s="4">
        <v>2.968</v>
      </c>
      <c r="EH52" s="5">
        <v>0.68830000000000002</v>
      </c>
      <c r="EI52" s="5">
        <v>0.81830000000000003</v>
      </c>
      <c r="EJ52" s="5">
        <v>0.19450000000000001</v>
      </c>
      <c r="EK52" s="5">
        <v>1.4E-2</v>
      </c>
      <c r="EL52" s="5">
        <v>0.71189999999999998</v>
      </c>
      <c r="EM52" s="5">
        <v>0.34410000000000002</v>
      </c>
      <c r="EN52" s="5">
        <v>1</v>
      </c>
      <c r="EO52" s="5">
        <v>2.4161999999999999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0.68740000000000001</v>
      </c>
      <c r="FW52" s="4">
        <v>0.81589999999999996</v>
      </c>
      <c r="FX52" s="4">
        <v>0.19489999999999999</v>
      </c>
      <c r="FY52" s="4">
        <v>1.4E-2</v>
      </c>
      <c r="FZ52" s="4">
        <v>0.71079999999999999</v>
      </c>
      <c r="GA52" s="4"/>
      <c r="GB52" s="4">
        <v>1</v>
      </c>
      <c r="GC52" s="4">
        <v>1.8633999999999999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0.68706</v>
      </c>
      <c r="II52" s="4">
        <f t="shared" si="9"/>
        <v>0.81558999999999993</v>
      </c>
      <c r="IJ52" s="4">
        <f t="shared" si="10"/>
        <v>0.19268999999999997</v>
      </c>
      <c r="IK52" s="4">
        <f t="shared" si="11"/>
        <v>1.4900000000000002E-2</v>
      </c>
      <c r="IL52" s="4">
        <f t="shared" si="12"/>
        <v>0.71111999999999997</v>
      </c>
      <c r="IM52" s="4">
        <f t="shared" si="13"/>
        <v>0.33155000000000001</v>
      </c>
      <c r="IN52" s="4">
        <f t="shared" si="14"/>
        <v>0.99763999999999997</v>
      </c>
      <c r="IO52" s="4">
        <f t="shared" si="15"/>
        <v>2.2861699999999998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k=5, r=0.1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k=5, r=0.1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k=20, r=0.1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k=5, r=0.9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k=5, r=0.1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k=20,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k=5, r=0.1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k=5, r=0.9</v>
      </c>
    </row>
    <row r="53" spans="1:257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0.66339999999999999</v>
      </c>
      <c r="K53" s="5">
        <v>0.77690000000000003</v>
      </c>
      <c r="L53" s="5">
        <v>0.25419999999999998</v>
      </c>
      <c r="M53" s="5">
        <v>5.7999999999999996E-3</v>
      </c>
      <c r="N53" s="5">
        <v>0.87060000000000004</v>
      </c>
      <c r="O53" s="5"/>
      <c r="P53" s="5">
        <v>1</v>
      </c>
      <c r="Q53" s="5">
        <v>2.8073999999999999</v>
      </c>
      <c r="R53" s="4">
        <v>0.6744</v>
      </c>
      <c r="S53" s="4">
        <v>0.79920000000000002</v>
      </c>
      <c r="T53" s="4">
        <v>0.24</v>
      </c>
      <c r="U53" s="4">
        <v>1.0999999999999999E-2</v>
      </c>
      <c r="V53" s="4">
        <v>0.84379999999999999</v>
      </c>
      <c r="W53" s="4"/>
      <c r="X53" s="4">
        <v>1</v>
      </c>
      <c r="Y53" s="4">
        <v>2.2685</v>
      </c>
      <c r="Z53" s="5">
        <v>0.69779999999999998</v>
      </c>
      <c r="AA53" s="5">
        <v>0.85329999999999995</v>
      </c>
      <c r="AB53" s="5">
        <v>0.19980000000000001</v>
      </c>
      <c r="AC53" s="5">
        <v>1.8700000000000001E-2</v>
      </c>
      <c r="AD53" s="5">
        <v>0.79459999999999997</v>
      </c>
      <c r="AE53" s="5"/>
      <c r="AF53" s="5">
        <v>1</v>
      </c>
      <c r="AG53" s="5">
        <v>2.2890000000000001</v>
      </c>
      <c r="AH53" s="4">
        <v>0.74450000000000005</v>
      </c>
      <c r="AI53" s="4">
        <v>0.96499999999999997</v>
      </c>
      <c r="AJ53" s="4">
        <v>0.1196</v>
      </c>
      <c r="AK53" s="4">
        <v>5.0599999999999999E-2</v>
      </c>
      <c r="AL53" s="4">
        <v>0.57499999999999996</v>
      </c>
      <c r="AM53" s="4"/>
      <c r="AN53" s="4">
        <v>0.97640000000000005</v>
      </c>
      <c r="AO53" s="4">
        <v>0.89139999999999997</v>
      </c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>
        <v>0.6492</v>
      </c>
      <c r="DS53" s="5">
        <v>0.74550000000000005</v>
      </c>
      <c r="DT53" s="5">
        <v>0.27879999999999999</v>
      </c>
      <c r="DU53" s="5">
        <v>1.9E-3</v>
      </c>
      <c r="DV53" s="5">
        <v>0.88219999999999998</v>
      </c>
      <c r="DW53" s="5">
        <v>0.55179999999999996</v>
      </c>
      <c r="DX53" s="5">
        <v>1</v>
      </c>
      <c r="DY53" s="5">
        <v>3.1057000000000001</v>
      </c>
      <c r="DZ53" s="4">
        <v>0.67259999999999998</v>
      </c>
      <c r="EA53" s="4">
        <v>0.79620000000000002</v>
      </c>
      <c r="EB53" s="4">
        <v>0.26129999999999998</v>
      </c>
      <c r="EC53" s="4">
        <v>5.7000000000000002E-3</v>
      </c>
      <c r="ED53" s="4">
        <v>0.85350000000000004</v>
      </c>
      <c r="EE53" s="4">
        <v>0.53539999999999999</v>
      </c>
      <c r="EF53" s="4">
        <v>1</v>
      </c>
      <c r="EG53" s="4">
        <v>3.0960999999999999</v>
      </c>
      <c r="EH53" s="5">
        <v>0.67589999999999995</v>
      </c>
      <c r="EI53" s="5">
        <v>0.80420000000000003</v>
      </c>
      <c r="EJ53" s="5">
        <v>0.23849999999999999</v>
      </c>
      <c r="EK53" s="5">
        <v>1.09E-2</v>
      </c>
      <c r="EL53" s="5">
        <v>0.84619999999999995</v>
      </c>
      <c r="EM53" s="5">
        <v>0.52239999999999998</v>
      </c>
      <c r="EN53" s="5">
        <v>1</v>
      </c>
      <c r="EO53" s="5">
        <v>2.5991</v>
      </c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>
        <f t="shared" si="8"/>
        <v>0.67847499999999994</v>
      </c>
      <c r="II53" s="4">
        <f t="shared" si="9"/>
        <v>0.81038749999999993</v>
      </c>
      <c r="IJ53" s="4">
        <f t="shared" si="10"/>
        <v>0.23053749999999998</v>
      </c>
      <c r="IK53" s="4">
        <f t="shared" si="11"/>
        <v>1.3312499999999998E-2</v>
      </c>
      <c r="IL53" s="4">
        <f t="shared" si="12"/>
        <v>0.81858750000000002</v>
      </c>
      <c r="IM53" s="4">
        <f t="shared" si="13"/>
        <v>0.53653333333333331</v>
      </c>
      <c r="IN53" s="4">
        <f t="shared" si="14"/>
        <v>0.99704999999999999</v>
      </c>
      <c r="IO53" s="4">
        <f t="shared" si="15"/>
        <v>2.5061875000000002</v>
      </c>
      <c r="IP53" s="1" t="str" cm="1">
        <f t="array" aca="1" ref="IP53" ca="1">CONCATENATE(INDIRECT(ADDRESS(1,MATCH(_xlfn.MINIFS(B53:IG53,metrics.rec,"MAE"),B53:IG53,0)+1)), ", ", INDIRECT(ADDRESS(2,MATCH(_xlfn.MINIFS(B53:IG53,metrics.rec,"MAE"),B53:IG53,0)+1)))</f>
        <v>k=20, r=0.1</v>
      </c>
      <c r="IQ53" s="1" t="str" cm="1">
        <f t="array" aca="1" ref="IQ53" ca="1">CONCATENATE(INDIRECT(ADDRESS(1,MATCH(_xlfn.MINIFS(B53:IG53,metrics.rec,"MSE"),B53:IG53,0)+1)), ", ", INDIRECT(ADDRESS(2,MATCH(_xlfn.MINIFS(B53:IG53,metrics.rec,"MSE"),B53:IG53,0)+1)))</f>
        <v>k=5, r=0.1</v>
      </c>
      <c r="IR53" s="1" t="str" cm="1">
        <f t="array" aca="1" ref="IR53" ca="1">CONCATENATE(INDIRECT(ADDRESS(1,MATCH(_xlfn.MAXIFS(B53:IG53,metrics.rec,"R"),B53:IG53,0)+1)), ", ", INDIRECT(ADDRESS(2,MATCH(_xlfn.MAXIFS(B53:IG53,metrics.rec,"R"),B53:IG53,0)+1)))</f>
        <v>k=20, r=0.1</v>
      </c>
      <c r="IS53" s="1" t="str" cm="1">
        <f t="array" aca="1" ref="IS53" ca="1">CONCATENATE(INDIRECT(ADDRESS(1,MATCH(_xlfn.MAXIFS(B53:IG53,metrics.rec,"Precision"),B53:IG53,0)+1)), ", ", INDIRECT(ADDRESS(2,MATCH(_xlfn.MAXIFS(B53:IG53,metrics.rec,"Precision"),B53:IG53,0)+1)))</f>
        <v>k=5, r=0.9</v>
      </c>
      <c r="IT53" s="1" t="str" cm="1">
        <f t="array" aca="1" ref="IT53" ca="1">CONCATENATE(INDIRECT(ADDRESS(1,MATCH(_xlfn.MAXIFS(B53:IG53,metrics.rec,"Recall"),B53:IG53,0)+1)), ", ", INDIRECT(ADDRESS(2,MATCH(_xlfn.MAXIFS(B53:IG53,metrics.rec,"Recall"),B53:IG53,0)+1)))</f>
        <v>k=5, r=0.1</v>
      </c>
      <c r="IU53" s="1" t="str" cm="1">
        <f t="array" aca="1" ref="IU53" ca="1">CONCATENATE(INDIRECT(ADDRESS(1,MATCH(_xlfn.MAXIFS(B53:IG53,metrics.rec,"Coverage"),B53:IG53,0)+1)), ", ", INDIRECT(ADDRESS(2,MATCH(_xlfn.MAXIFS(B53:IG53,metrics.rec,"Coverage"),B53:IG53,0)+1)))</f>
        <v>k=20, r=0.1</v>
      </c>
      <c r="IV53" s="1" t="str" cm="1">
        <f t="array" aca="1" ref="IV53" ca="1">CONCATENATE(INDIRECT(ADDRESS(1,MATCH(_xlfn.MAXIFS(B53:IG53,metrics.rec,"Recatio"),B53:IG53,0)+1)), ", ", INDIRECT(ADDRESS(2,MATCH(_xlfn.MAXIFS(B53:IG53,metrics.rec,"Recatio"),B53:IG53,0)+1)))</f>
        <v>k=5, r=0.1</v>
      </c>
      <c r="IW53" s="1" t="str" cm="1">
        <f t="array" aca="1" ref="IW53" ca="1">CONCATENATE(INDIRECT(ADDRESS(1,MATCH(_xlfn.MINIFS(B53:IG53,metrics.rec,"Time"),B53:IG53,0)+1)), ", ", INDIRECT(ADDRESS(2,MATCH(_xlfn.MINIFS(B53:IG53,metrics.rec,"Time"),B53:IG53,0)+1)))</f>
        <v>k=5, r=0.9</v>
      </c>
    </row>
    <row r="54" spans="1:257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0.74670000000000003</v>
      </c>
      <c r="K54" s="5">
        <v>0.95830000000000004</v>
      </c>
      <c r="L54" s="5">
        <v>0.16320000000000001</v>
      </c>
      <c r="M54" s="5">
        <v>7.1999999999999998E-3</v>
      </c>
      <c r="N54" s="5">
        <v>0.42420000000000002</v>
      </c>
      <c r="O54" s="5"/>
      <c r="P54" s="5">
        <v>1</v>
      </c>
      <c r="Q54" s="5">
        <v>2.7543000000000002</v>
      </c>
      <c r="R54" s="4">
        <v>0.74650000000000005</v>
      </c>
      <c r="S54" s="4">
        <v>0.95979999999999999</v>
      </c>
      <c r="T54" s="4">
        <v>0.16270000000000001</v>
      </c>
      <c r="U54" s="4">
        <v>1.1900000000000001E-2</v>
      </c>
      <c r="V54" s="4">
        <v>0.43519999999999998</v>
      </c>
      <c r="W54" s="4"/>
      <c r="X54" s="4">
        <v>1</v>
      </c>
      <c r="Y54" s="4">
        <v>2.1315</v>
      </c>
      <c r="Z54" s="5">
        <v>0.74470000000000003</v>
      </c>
      <c r="AA54" s="5">
        <v>0.95889999999999997</v>
      </c>
      <c r="AB54" s="5">
        <v>0.1515</v>
      </c>
      <c r="AC54" s="5">
        <v>1.7999999999999999E-2</v>
      </c>
      <c r="AD54" s="5">
        <v>0.4919</v>
      </c>
      <c r="AE54" s="5"/>
      <c r="AF54" s="5">
        <v>1</v>
      </c>
      <c r="AG54" s="5">
        <v>2.2991000000000001</v>
      </c>
      <c r="AH54" s="4">
        <v>0.75360000000000005</v>
      </c>
      <c r="AI54" s="4">
        <v>0.98660000000000003</v>
      </c>
      <c r="AJ54" s="4">
        <v>0.11119999999999999</v>
      </c>
      <c r="AK54" s="4">
        <v>4.8300000000000003E-2</v>
      </c>
      <c r="AL54" s="4">
        <v>0.50460000000000005</v>
      </c>
      <c r="AM54" s="4"/>
      <c r="AN54" s="4">
        <v>0.97599999999999998</v>
      </c>
      <c r="AO54" s="4">
        <v>0.89</v>
      </c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>
        <v>0.73709999999999998</v>
      </c>
      <c r="DS54" s="5">
        <v>0.93530000000000002</v>
      </c>
      <c r="DT54" s="5">
        <v>0.1807</v>
      </c>
      <c r="DU54" s="5">
        <v>2.5999999999999999E-3</v>
      </c>
      <c r="DV54" s="5">
        <v>0.41149999999999998</v>
      </c>
      <c r="DW54" s="5">
        <v>0.1825</v>
      </c>
      <c r="DX54" s="5">
        <v>1</v>
      </c>
      <c r="DY54" s="5">
        <v>3.0844</v>
      </c>
      <c r="DZ54" s="4">
        <v>0.74560000000000004</v>
      </c>
      <c r="EA54" s="4">
        <v>0.95540000000000003</v>
      </c>
      <c r="EB54" s="4">
        <v>0.1651</v>
      </c>
      <c r="EC54" s="4">
        <v>7.1999999999999998E-3</v>
      </c>
      <c r="ED54" s="4">
        <v>0.42259999999999998</v>
      </c>
      <c r="EE54" s="4">
        <v>0.20880000000000001</v>
      </c>
      <c r="EF54" s="4">
        <v>1</v>
      </c>
      <c r="EG54" s="4">
        <v>2.7740999999999998</v>
      </c>
      <c r="EH54" s="5">
        <v>0.74719999999999998</v>
      </c>
      <c r="EI54" s="5">
        <v>0.96509999999999996</v>
      </c>
      <c r="EJ54" s="5">
        <v>0.15740000000000001</v>
      </c>
      <c r="EK54" s="5">
        <v>1.1900000000000001E-2</v>
      </c>
      <c r="EL54" s="5">
        <v>0.43640000000000001</v>
      </c>
      <c r="EM54" s="5">
        <v>0.24709999999999999</v>
      </c>
      <c r="EN54" s="5">
        <v>1</v>
      </c>
      <c r="EO54" s="5">
        <v>2.3723999999999998</v>
      </c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>
        <f t="shared" si="8"/>
        <v>0.74430000000000007</v>
      </c>
      <c r="II54" s="4">
        <f t="shared" si="9"/>
        <v>0.95514999999999994</v>
      </c>
      <c r="IJ54" s="4">
        <f t="shared" si="10"/>
        <v>0.15633749999999999</v>
      </c>
      <c r="IK54" s="4">
        <f t="shared" si="11"/>
        <v>1.3712499999999999E-2</v>
      </c>
      <c r="IL54" s="4">
        <f t="shared" si="12"/>
        <v>0.44236249999999999</v>
      </c>
      <c r="IM54" s="4">
        <f t="shared" si="13"/>
        <v>0.21279999999999999</v>
      </c>
      <c r="IN54" s="4">
        <f t="shared" si="14"/>
        <v>0.997</v>
      </c>
      <c r="IO54" s="4">
        <f t="shared" si="15"/>
        <v>2.3851249999999999</v>
      </c>
      <c r="IP54" s="1" t="str" cm="1">
        <f t="array" aca="1" ref="IP54" ca="1">CONCATENATE(INDIRECT(ADDRESS(1,MATCH(_xlfn.MINIFS(B54:IG54,metrics.rec,"MAE"),B54:IG54,0)+1)), ", ", INDIRECT(ADDRESS(2,MATCH(_xlfn.MINIFS(B54:IG54,metrics.rec,"MAE"),B54:IG54,0)+1)))</f>
        <v>k=5, r=0.1</v>
      </c>
      <c r="IQ54" s="1" t="str" cm="1">
        <f t="array" aca="1" ref="IQ54" ca="1">CONCATENATE(INDIRECT(ADDRESS(1,MATCH(_xlfn.MINIFS(B54:IG54,metrics.rec,"MSE"),B54:IG54,0)+1)), ", ", INDIRECT(ADDRESS(2,MATCH(_xlfn.MINIFS(B54:IG54,metrics.rec,"MSE"),B54:IG54,0)+1)))</f>
        <v>k=5, r=0.1</v>
      </c>
      <c r="IR54" s="1" t="str" cm="1">
        <f t="array" aca="1" ref="IR54" ca="1">CONCATENATE(INDIRECT(ADDRESS(1,MATCH(_xlfn.MAXIFS(B54:IG54,metrics.rec,"R"),B54:IG54,0)+1)), ", ", INDIRECT(ADDRESS(2,MATCH(_xlfn.MAXIFS(B54:IG54,metrics.rec,"R"),B54:IG54,0)+1)))</f>
        <v>k=20, r=0.1</v>
      </c>
      <c r="IS54" s="1" t="str" cm="1">
        <f t="array" aca="1" ref="IS54" ca="1">CONCATENATE(INDIRECT(ADDRESS(1,MATCH(_xlfn.MAXIFS(B54:IG54,metrics.rec,"Precision"),B54:IG54,0)+1)), ", ", INDIRECT(ADDRESS(2,MATCH(_xlfn.MAXIFS(B54:IG54,metrics.rec,"Precision"),B54:IG54,0)+1)))</f>
        <v>k=5, r=0.9</v>
      </c>
      <c r="IT54" s="1" t="str" cm="1">
        <f t="array" aca="1" ref="IT54" ca="1">CONCATENATE(INDIRECT(ADDRESS(1,MATCH(_xlfn.MAXIFS(B54:IG54,metrics.rec,"Recall"),B54:IG54,0)+1)), ", ", INDIRECT(ADDRESS(2,MATCH(_xlfn.MAXIFS(B54:IG54,metrics.rec,"Recall"),B54:IG54,0)+1)))</f>
        <v>k=5, r=0.9</v>
      </c>
      <c r="IU54" s="1" t="str" cm="1">
        <f t="array" aca="1" ref="IU54" ca="1">CONCATENATE(INDIRECT(ADDRESS(1,MATCH(_xlfn.MAXIFS(B54:IG54,metrics.rec,"Coverage"),B54:IG54,0)+1)), ", ", INDIRECT(ADDRESS(2,MATCH(_xlfn.MAXIFS(B54:IG54,metrics.rec,"Coverage"),B54:IG54,0)+1)))</f>
        <v>k=20, r=0.5</v>
      </c>
      <c r="IV54" s="1" t="str" cm="1">
        <f t="array" aca="1" ref="IV54" ca="1">CONCATENATE(INDIRECT(ADDRESS(1,MATCH(_xlfn.MAXIFS(B54:IG54,metrics.rec,"Recatio"),B54:IG54,0)+1)), ", ", INDIRECT(ADDRESS(2,MATCH(_xlfn.MAXIFS(B54:IG54,metrics.rec,"Recatio"),B54:IG54,0)+1)))</f>
        <v>k=5, r=0.1</v>
      </c>
      <c r="IW54" s="1" t="str" cm="1">
        <f t="array" aca="1" ref="IW54" ca="1">CONCATENATE(INDIRECT(ADDRESS(1,MATCH(_xlfn.MINIFS(B54:IG54,metrics.rec,"Time"),B54:IG54,0)+1)), ", ", INDIRECT(ADDRESS(2,MATCH(_xlfn.MINIFS(B54:IG54,metrics.rec,"Time"),B54:IG54,0)+1)))</f>
        <v>k=5, r=0.9</v>
      </c>
    </row>
    <row r="55" spans="1:257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0.66769999999999996</v>
      </c>
      <c r="K55" s="5">
        <v>0.76980000000000004</v>
      </c>
      <c r="L55" s="5">
        <v>9.8199999999999996E-2</v>
      </c>
      <c r="M55" s="5">
        <v>7.3000000000000001E-3</v>
      </c>
      <c r="N55" s="5">
        <v>0.82499999999999996</v>
      </c>
      <c r="O55" s="5"/>
      <c r="P55" s="5">
        <v>0.97199999999999998</v>
      </c>
      <c r="Q55" s="5">
        <v>5.0354000000000001</v>
      </c>
      <c r="R55" s="4">
        <v>0.67589999999999995</v>
      </c>
      <c r="S55" s="4">
        <v>0.78469999999999995</v>
      </c>
      <c r="T55" s="4">
        <v>7.9399999999999998E-2</v>
      </c>
      <c r="U55" s="4">
        <v>1.3100000000000001E-2</v>
      </c>
      <c r="V55" s="4">
        <v>0.80300000000000005</v>
      </c>
      <c r="W55" s="4"/>
      <c r="X55" s="4">
        <v>0.96150000000000002</v>
      </c>
      <c r="Y55" s="4">
        <v>4.3112000000000004</v>
      </c>
      <c r="Z55" s="5">
        <v>0.68859999999999999</v>
      </c>
      <c r="AA55" s="5">
        <v>0.81489999999999996</v>
      </c>
      <c r="AB55" s="5">
        <v>6.4000000000000001E-2</v>
      </c>
      <c r="AC55" s="5">
        <v>2.01E-2</v>
      </c>
      <c r="AD55" s="5">
        <v>0.76729999999999998</v>
      </c>
      <c r="AE55" s="5"/>
      <c r="AF55" s="5">
        <v>0.94350000000000001</v>
      </c>
      <c r="AG55" s="5">
        <v>5.9526000000000003</v>
      </c>
      <c r="AH55" s="4">
        <v>0.72519999999999996</v>
      </c>
      <c r="AI55" s="4">
        <v>0.90310000000000001</v>
      </c>
      <c r="AJ55" s="4">
        <v>3.27E-2</v>
      </c>
      <c r="AK55" s="4">
        <v>2.9100000000000001E-2</v>
      </c>
      <c r="AL55" s="4">
        <v>0.64159999999999995</v>
      </c>
      <c r="AM55" s="4"/>
      <c r="AN55" s="4">
        <v>0.86209999999999998</v>
      </c>
      <c r="AO55" s="4">
        <v>2.1616</v>
      </c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>
        <v>0.65780000000000005</v>
      </c>
      <c r="DS55" s="5">
        <v>0.74809999999999999</v>
      </c>
      <c r="DT55" s="5">
        <v>0.16450000000000001</v>
      </c>
      <c r="DU55" s="5">
        <v>2.3999999999999998E-3</v>
      </c>
      <c r="DV55" s="5">
        <v>0.83550000000000002</v>
      </c>
      <c r="DW55" s="5">
        <v>0.39879999999999999</v>
      </c>
      <c r="DX55" s="5">
        <v>0.98129999999999995</v>
      </c>
      <c r="DY55" s="5">
        <v>5.2218999999999998</v>
      </c>
      <c r="DZ55" s="4">
        <v>0.66639999999999999</v>
      </c>
      <c r="EA55" s="4">
        <v>0.7681</v>
      </c>
      <c r="EB55" s="4">
        <v>0.104</v>
      </c>
      <c r="EC55" s="4">
        <v>7.3000000000000001E-3</v>
      </c>
      <c r="ED55" s="4">
        <v>0.82450000000000001</v>
      </c>
      <c r="EE55" s="4">
        <v>0.39950000000000002</v>
      </c>
      <c r="EF55" s="4">
        <v>0.97119999999999995</v>
      </c>
      <c r="EG55" s="4">
        <v>4.6981999999999999</v>
      </c>
      <c r="EH55" s="5">
        <v>0.67569999999999997</v>
      </c>
      <c r="EI55" s="5">
        <v>0.7873</v>
      </c>
      <c r="EJ55" s="5">
        <v>0.08</v>
      </c>
      <c r="EK55" s="5">
        <v>1.2999999999999999E-2</v>
      </c>
      <c r="EL55" s="5">
        <v>0.80549999999999999</v>
      </c>
      <c r="EM55" s="5">
        <v>0.41320000000000001</v>
      </c>
      <c r="EN55" s="5">
        <v>0.9617</v>
      </c>
      <c r="EO55" s="5">
        <v>4.5708000000000002</v>
      </c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>
        <f t="shared" si="8"/>
        <v>0.6767375000000001</v>
      </c>
      <c r="II55" s="4">
        <f t="shared" si="9"/>
        <v>0.79007500000000008</v>
      </c>
      <c r="IJ55" s="4">
        <f t="shared" si="10"/>
        <v>9.7487499999999991E-2</v>
      </c>
      <c r="IK55" s="4">
        <f t="shared" si="11"/>
        <v>1.1849999999999999E-2</v>
      </c>
      <c r="IL55" s="4">
        <f t="shared" si="12"/>
        <v>0.79237500000000005</v>
      </c>
      <c r="IM55" s="4">
        <f t="shared" si="13"/>
        <v>0.40383333333333332</v>
      </c>
      <c r="IN55" s="4">
        <f t="shared" si="14"/>
        <v>0.95432499999999987</v>
      </c>
      <c r="IO55" s="4">
        <f t="shared" si="15"/>
        <v>4.6881249999999994</v>
      </c>
      <c r="IP55" s="1" t="str" cm="1">
        <f t="array" aca="1" ref="IP55" ca="1">CONCATENATE(INDIRECT(ADDRESS(1,MATCH(_xlfn.MINIFS(B55:IG55,metrics.rec,"MAE"),B55:IG55,0)+1)), ", ", INDIRECT(ADDRESS(2,MATCH(_xlfn.MINIFS(B55:IG55,metrics.rec,"MAE"),B55:IG55,0)+1)))</f>
        <v>k=5, r=0.1</v>
      </c>
      <c r="IQ55" s="1" t="str" cm="1">
        <f t="array" aca="1" ref="IQ55" ca="1">CONCATENATE(INDIRECT(ADDRESS(1,MATCH(_xlfn.MINIFS(B55:IG55,metrics.rec,"MSE"),B55:IG55,0)+1)), ", ", INDIRECT(ADDRESS(2,MATCH(_xlfn.MINIFS(B55:IG55,metrics.rec,"MSE"),B55:IG55,0)+1)))</f>
        <v>k=5, r=0.1</v>
      </c>
      <c r="IR55" s="1" t="str" cm="1">
        <f t="array" aca="1" ref="IR55" ca="1">CONCATENATE(INDIRECT(ADDRESS(1,MATCH(_xlfn.MAXIFS(B55:IG55,metrics.rec,"R"),B55:IG55,0)+1)), ", ", INDIRECT(ADDRESS(2,MATCH(_xlfn.MAXIFS(B55:IG55,metrics.rec,"R"),B55:IG55,0)+1)))</f>
        <v>k=20, r=0.1</v>
      </c>
      <c r="IS55" s="1" t="str" cm="1">
        <f t="array" aca="1" ref="IS55" ca="1">CONCATENATE(INDIRECT(ADDRESS(1,MATCH(_xlfn.MAXIFS(B55:IG55,metrics.rec,"Precision"),B55:IG55,0)+1)), ", ", INDIRECT(ADDRESS(2,MATCH(_xlfn.MAXIFS(B55:IG55,metrics.rec,"Precision"),B55:IG55,0)+1)))</f>
        <v>k=5, r=0.9</v>
      </c>
      <c r="IT55" s="1" t="str" cm="1">
        <f t="array" aca="1" ref="IT55" ca="1">CONCATENATE(INDIRECT(ADDRESS(1,MATCH(_xlfn.MAXIFS(B55:IG55,metrics.rec,"Recall"),B55:IG55,0)+1)), ", ", INDIRECT(ADDRESS(2,MATCH(_xlfn.MAXIFS(B55:IG55,metrics.rec,"Recall"),B55:IG55,0)+1)))</f>
        <v>k=5, r=0.1</v>
      </c>
      <c r="IU55" s="1" t="str" cm="1">
        <f t="array" aca="1" ref="IU55" ca="1">CONCATENATE(INDIRECT(ADDRESS(1,MATCH(_xlfn.MAXIFS(B55:IG55,metrics.rec,"Coverage"),B55:IG55,0)+1)), ", ", INDIRECT(ADDRESS(2,MATCH(_xlfn.MAXIFS(B55:IG55,metrics.rec,"Coverage"),B55:IG55,0)+1)))</f>
        <v>k=20, r=0.5</v>
      </c>
      <c r="IV55" s="1" t="str" cm="1">
        <f t="array" aca="1" ref="IV55" ca="1">CONCATENATE(INDIRECT(ADDRESS(1,MATCH(_xlfn.MAXIFS(B55:IG55,metrics.rec,"Recatio"),B55:IG55,0)+1)), ", ", INDIRECT(ADDRESS(2,MATCH(_xlfn.MAXIFS(B55:IG55,metrics.rec,"Recatio"),B55:IG55,0)+1)))</f>
        <v>k=5, r=0.1</v>
      </c>
      <c r="IW55" s="1" t="str" cm="1">
        <f t="array" aca="1" ref="IW55" ca="1">CONCATENATE(INDIRECT(ADDRESS(1,MATCH(_xlfn.MINIFS(B55:IG55,metrics.rec,"Time"),B55:IG55,0)+1)), ", ", INDIRECT(ADDRESS(2,MATCH(_xlfn.MINIFS(B55:IG55,metrics.rec,"Time"),B55:IG55,0)+1)))</f>
        <v>k=5, r=0.9</v>
      </c>
    </row>
    <row r="56" spans="1:257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0.64900000000000002</v>
      </c>
      <c r="K56" s="5">
        <v>0.73340000000000005</v>
      </c>
      <c r="L56" s="5">
        <v>0.23669999999999999</v>
      </c>
      <c r="M56" s="5">
        <v>1.11E-2</v>
      </c>
      <c r="N56" s="5">
        <v>0.81230000000000002</v>
      </c>
      <c r="O56" s="5"/>
      <c r="P56" s="5">
        <v>1</v>
      </c>
      <c r="Q56" s="5">
        <v>2.5945</v>
      </c>
      <c r="R56" s="4">
        <v>0.6673</v>
      </c>
      <c r="S56" s="4">
        <v>0.77129999999999999</v>
      </c>
      <c r="T56" s="4">
        <v>0.20649999999999999</v>
      </c>
      <c r="U56" s="4">
        <v>1.8100000000000002E-2</v>
      </c>
      <c r="V56" s="4">
        <v>0.76229999999999998</v>
      </c>
      <c r="W56" s="4"/>
      <c r="X56" s="4">
        <v>1</v>
      </c>
      <c r="Y56" s="4">
        <v>2.2702</v>
      </c>
      <c r="Z56" s="5">
        <v>0.6986</v>
      </c>
      <c r="AA56" s="5">
        <v>0.84370000000000001</v>
      </c>
      <c r="AB56" s="5">
        <v>0.1754</v>
      </c>
      <c r="AC56" s="5">
        <v>2.3300000000000001E-2</v>
      </c>
      <c r="AD56" s="5">
        <v>0.67659999999999998</v>
      </c>
      <c r="AE56" s="5"/>
      <c r="AF56" s="5">
        <v>1</v>
      </c>
      <c r="AG56" s="5">
        <v>2.3111000000000002</v>
      </c>
      <c r="AH56" s="4">
        <v>0.7409</v>
      </c>
      <c r="AI56" s="4">
        <v>0.95330000000000004</v>
      </c>
      <c r="AJ56" s="4">
        <v>0.11459999999999999</v>
      </c>
      <c r="AK56" s="4">
        <v>5.0099999999999999E-2</v>
      </c>
      <c r="AL56" s="4">
        <v>0.5423</v>
      </c>
      <c r="AM56" s="4"/>
      <c r="AN56" s="4">
        <v>0.97640000000000005</v>
      </c>
      <c r="AO56" s="4">
        <v>0.8841</v>
      </c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>
        <v>0.63549999999999995</v>
      </c>
      <c r="DS56" s="5">
        <v>0.70399999999999996</v>
      </c>
      <c r="DT56" s="5">
        <v>0.25600000000000001</v>
      </c>
      <c r="DU56" s="5">
        <v>3.8999999999999998E-3</v>
      </c>
      <c r="DV56" s="5">
        <v>0.84160000000000001</v>
      </c>
      <c r="DW56" s="5">
        <v>0.25409999999999999</v>
      </c>
      <c r="DX56" s="5">
        <v>1</v>
      </c>
      <c r="DY56" s="5">
        <v>2.6738</v>
      </c>
      <c r="DZ56" s="4">
        <v>0.64970000000000006</v>
      </c>
      <c r="EA56" s="4">
        <v>0.73440000000000005</v>
      </c>
      <c r="EB56" s="4">
        <v>0.23069999999999999</v>
      </c>
      <c r="EC56" s="4">
        <v>1.12E-2</v>
      </c>
      <c r="ED56" s="4">
        <v>0.81420000000000003</v>
      </c>
      <c r="EE56" s="4">
        <v>0.26079999999999998</v>
      </c>
      <c r="EF56" s="4">
        <v>1</v>
      </c>
      <c r="EG56" s="4">
        <v>2.2147000000000001</v>
      </c>
      <c r="EH56" s="5">
        <v>0.66839999999999999</v>
      </c>
      <c r="EI56" s="5">
        <v>0.77629999999999999</v>
      </c>
      <c r="EJ56" s="5">
        <v>0.2014</v>
      </c>
      <c r="EK56" s="5">
        <v>1.7999999999999999E-2</v>
      </c>
      <c r="EL56" s="5">
        <v>0.76239999999999997</v>
      </c>
      <c r="EM56" s="5">
        <v>0.28560000000000002</v>
      </c>
      <c r="EN56" s="5">
        <v>1</v>
      </c>
      <c r="EO56" s="5">
        <v>2.4464999999999999</v>
      </c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>
        <f t="shared" si="8"/>
        <v>0.667825</v>
      </c>
      <c r="II56" s="4">
        <f t="shared" si="9"/>
        <v>0.77656250000000004</v>
      </c>
      <c r="IJ56" s="4">
        <f t="shared" si="10"/>
        <v>0.20861250000000001</v>
      </c>
      <c r="IK56" s="4">
        <f t="shared" si="11"/>
        <v>1.745E-2</v>
      </c>
      <c r="IL56" s="4">
        <f t="shared" si="12"/>
        <v>0.75668749999999996</v>
      </c>
      <c r="IM56" s="4">
        <f t="shared" si="13"/>
        <v>0.26683333333333331</v>
      </c>
      <c r="IN56" s="4">
        <f t="shared" si="14"/>
        <v>0.99704999999999999</v>
      </c>
      <c r="IO56" s="4">
        <f t="shared" si="15"/>
        <v>2.3039874999999999</v>
      </c>
      <c r="IP56" s="1" t="str" cm="1">
        <f t="array" aca="1" ref="IP56" ca="1">CONCATENATE(INDIRECT(ADDRESS(1,MATCH(_xlfn.MINIFS(B56:IG56,metrics.rec,"MAE"),B56:IG56,0)+1)), ", ", INDIRECT(ADDRESS(2,MATCH(_xlfn.MINIFS(B56:IG56,metrics.rec,"MAE"),B56:IG56,0)+1)))</f>
        <v>k=5, r=0.1</v>
      </c>
      <c r="IQ56" s="1" t="str" cm="1">
        <f t="array" aca="1" ref="IQ56" ca="1">CONCATENATE(INDIRECT(ADDRESS(1,MATCH(_xlfn.MINIFS(B56:IG56,metrics.rec,"MSE"),B56:IG56,0)+1)), ", ", INDIRECT(ADDRESS(2,MATCH(_xlfn.MINIFS(B56:IG56,metrics.rec,"MSE"),B56:IG56,0)+1)))</f>
        <v>k=5, r=0.1</v>
      </c>
      <c r="IR56" s="1" t="str" cm="1">
        <f t="array" aca="1" ref="IR56" ca="1">CONCATENATE(INDIRECT(ADDRESS(1,MATCH(_xlfn.MAXIFS(B56:IG56,metrics.rec,"R"),B56:IG56,0)+1)), ", ", INDIRECT(ADDRESS(2,MATCH(_xlfn.MAXIFS(B56:IG56,metrics.rec,"R"),B56:IG56,0)+1)))</f>
        <v>k=20, r=0.1</v>
      </c>
      <c r="IS56" s="1" t="str" cm="1">
        <f t="array" aca="1" ref="IS56" ca="1">CONCATENATE(INDIRECT(ADDRESS(1,MATCH(_xlfn.MAXIFS(B56:IG56,metrics.rec,"Precision"),B56:IG56,0)+1)), ", ", INDIRECT(ADDRESS(2,MATCH(_xlfn.MAXIFS(B56:IG56,metrics.rec,"Precision"),B56:IG56,0)+1)))</f>
        <v>k=5, r=0.9</v>
      </c>
      <c r="IT56" s="1" t="str" cm="1">
        <f t="array" aca="1" ref="IT56" ca="1">CONCATENATE(INDIRECT(ADDRESS(1,MATCH(_xlfn.MAXIFS(B56:IG56,metrics.rec,"Recall"),B56:IG56,0)+1)), ", ", INDIRECT(ADDRESS(2,MATCH(_xlfn.MAXIFS(B56:IG56,metrics.rec,"Recall"),B56:IG56,0)+1)))</f>
        <v>k=5, r=0.1</v>
      </c>
      <c r="IU56" s="1" t="str" cm="1">
        <f t="array" aca="1" ref="IU56" ca="1">CONCATENATE(INDIRECT(ADDRESS(1,MATCH(_xlfn.MAXIFS(B56:IG56,metrics.rec,"Coverage"),B56:IG56,0)+1)), ", ", INDIRECT(ADDRESS(2,MATCH(_xlfn.MAXIFS(B56:IG56,metrics.rec,"Coverage"),B56:IG56,0)+1)))</f>
        <v>k=20, r=0.5</v>
      </c>
      <c r="IV56" s="1" t="str" cm="1">
        <f t="array" aca="1" ref="IV56" ca="1">CONCATENATE(INDIRECT(ADDRESS(1,MATCH(_xlfn.MAXIFS(B56:IG56,metrics.rec,"Recatio"),B56:IG56,0)+1)), ", ", INDIRECT(ADDRESS(2,MATCH(_xlfn.MAXIFS(B56:IG56,metrics.rec,"Recatio"),B56:IG56,0)+1)))</f>
        <v>k=5, r=0.1</v>
      </c>
      <c r="IW56" s="1" t="str" cm="1">
        <f t="array" aca="1" ref="IW56" ca="1">CONCATENATE(INDIRECT(ADDRESS(1,MATCH(_xlfn.MINIFS(B56:IG56,metrics.rec,"Time"),B56:IG56,0)+1)), ", ", INDIRECT(ADDRESS(2,MATCH(_xlfn.MINIFS(B56:IG56,metrics.rec,"Time"),B56:IG56,0)+1)))</f>
        <v>k=5, r=0.9</v>
      </c>
    </row>
    <row r="57" spans="1:257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0.64770000000000005</v>
      </c>
      <c r="K57" s="5">
        <v>0.73040000000000005</v>
      </c>
      <c r="L57" s="5">
        <v>0.23830000000000001</v>
      </c>
      <c r="M57" s="5">
        <v>1.2500000000000001E-2</v>
      </c>
      <c r="N57" s="5">
        <v>0.84219999999999995</v>
      </c>
      <c r="O57" s="5"/>
      <c r="P57" s="5">
        <v>1</v>
      </c>
      <c r="Q57" s="5">
        <v>2.3578999999999999</v>
      </c>
      <c r="R57" s="4">
        <v>0.65859999999999996</v>
      </c>
      <c r="S57" s="4">
        <v>0.75280000000000002</v>
      </c>
      <c r="T57" s="4">
        <v>0.21329999999999999</v>
      </c>
      <c r="U57" s="4">
        <v>2.2200000000000001E-2</v>
      </c>
      <c r="V57" s="4">
        <v>0.81640000000000001</v>
      </c>
      <c r="W57" s="4"/>
      <c r="X57" s="4">
        <v>1</v>
      </c>
      <c r="Y57" s="4">
        <v>2.4064999999999999</v>
      </c>
      <c r="Z57" s="5">
        <v>0.68189999999999995</v>
      </c>
      <c r="AA57" s="5">
        <v>0.8044</v>
      </c>
      <c r="AB57" s="5">
        <v>0.1671</v>
      </c>
      <c r="AC57" s="5">
        <v>3.1600000000000003E-2</v>
      </c>
      <c r="AD57" s="5">
        <v>0.76039999999999996</v>
      </c>
      <c r="AE57" s="5"/>
      <c r="AF57" s="5">
        <v>1</v>
      </c>
      <c r="AG57" s="5">
        <v>2.4981</v>
      </c>
      <c r="AH57" s="4">
        <v>0.74490000000000001</v>
      </c>
      <c r="AI57" s="4">
        <v>0.95720000000000005</v>
      </c>
      <c r="AJ57" s="4">
        <v>0.1047</v>
      </c>
      <c r="AK57" s="4">
        <v>4.4600000000000001E-2</v>
      </c>
      <c r="AL57" s="4">
        <v>0.55279999999999996</v>
      </c>
      <c r="AM57" s="4"/>
      <c r="AN57" s="4">
        <v>0.97699999999999998</v>
      </c>
      <c r="AO57" s="4">
        <v>1.3270999999999999</v>
      </c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>
        <v>0.63600000000000001</v>
      </c>
      <c r="DS57" s="5">
        <v>0.70489999999999997</v>
      </c>
      <c r="DT57" s="5">
        <v>0.26790000000000003</v>
      </c>
      <c r="DU57" s="5">
        <v>4.1000000000000003E-3</v>
      </c>
      <c r="DV57" s="5">
        <v>0.8569</v>
      </c>
      <c r="DW57" s="5">
        <v>0.24629999999999999</v>
      </c>
      <c r="DX57" s="5">
        <v>1</v>
      </c>
      <c r="DY57" s="5">
        <v>2.6674000000000002</v>
      </c>
      <c r="DZ57" s="4">
        <v>0.64739999999999998</v>
      </c>
      <c r="EA57" s="4">
        <v>0.73009999999999997</v>
      </c>
      <c r="EB57" s="4">
        <v>0.23980000000000001</v>
      </c>
      <c r="EC57" s="4">
        <v>1.2500000000000001E-2</v>
      </c>
      <c r="ED57" s="4">
        <v>0.84319999999999995</v>
      </c>
      <c r="EE57" s="4">
        <v>0.24160000000000001</v>
      </c>
      <c r="EF57" s="4">
        <v>1</v>
      </c>
      <c r="EG57" s="4">
        <v>2.1736</v>
      </c>
      <c r="EH57" s="5">
        <v>0.65849999999999997</v>
      </c>
      <c r="EI57" s="5">
        <v>0.75460000000000005</v>
      </c>
      <c r="EJ57" s="5">
        <v>0.20860000000000001</v>
      </c>
      <c r="EK57" s="5">
        <v>2.2200000000000001E-2</v>
      </c>
      <c r="EL57" s="5">
        <v>0.81779999999999997</v>
      </c>
      <c r="EM57" s="5">
        <v>0.2482</v>
      </c>
      <c r="EN57" s="5">
        <v>1</v>
      </c>
      <c r="EO57" s="5">
        <v>2.6743999999999999</v>
      </c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>
        <f t="shared" si="8"/>
        <v>0.66383749999999997</v>
      </c>
      <c r="II57" s="4">
        <f t="shared" si="9"/>
        <v>0.76683750000000006</v>
      </c>
      <c r="IJ57" s="4">
        <f t="shared" si="10"/>
        <v>0.2109375</v>
      </c>
      <c r="IK57" s="4">
        <f t="shared" si="11"/>
        <v>1.9225000000000003E-2</v>
      </c>
      <c r="IL57" s="4">
        <f t="shared" si="12"/>
        <v>0.79332500000000006</v>
      </c>
      <c r="IM57" s="4">
        <f t="shared" si="13"/>
        <v>0.24536666666666665</v>
      </c>
      <c r="IN57" s="4">
        <f t="shared" si="14"/>
        <v>0.99712500000000004</v>
      </c>
      <c r="IO57" s="4">
        <f t="shared" si="15"/>
        <v>2.3990874999999998</v>
      </c>
      <c r="IP57" s="1" t="str" cm="1">
        <f t="array" aca="1" ref="IP57" ca="1">CONCATENATE(INDIRECT(ADDRESS(1,MATCH(_xlfn.MINIFS(B57:IG57,metrics.rec,"MAE"),B57:IG57,0)+1)), ", ", INDIRECT(ADDRESS(2,MATCH(_xlfn.MINIFS(B57:IG57,metrics.rec,"MAE"),B57:IG57,0)+1)))</f>
        <v>k=5, r=0.1</v>
      </c>
      <c r="IQ57" s="1" t="str" cm="1">
        <f t="array" aca="1" ref="IQ57" ca="1">CONCATENATE(INDIRECT(ADDRESS(1,MATCH(_xlfn.MINIFS(B57:IG57,metrics.rec,"MSE"),B57:IG57,0)+1)), ", ", INDIRECT(ADDRESS(2,MATCH(_xlfn.MINIFS(B57:IG57,metrics.rec,"MSE"),B57:IG57,0)+1)))</f>
        <v>k=5, r=0.1</v>
      </c>
      <c r="IR57" s="1" t="str" cm="1">
        <f t="array" aca="1" ref="IR57" ca="1">CONCATENATE(INDIRECT(ADDRESS(1,MATCH(_xlfn.MAXIFS(B57:IG57,metrics.rec,"R"),B57:IG57,0)+1)), ", ", INDIRECT(ADDRESS(2,MATCH(_xlfn.MAXIFS(B57:IG57,metrics.rec,"R"),B57:IG57,0)+1)))</f>
        <v>k=20, r=0.1</v>
      </c>
      <c r="IS57" s="1" t="str" cm="1">
        <f t="array" aca="1" ref="IS57" ca="1">CONCATENATE(INDIRECT(ADDRESS(1,MATCH(_xlfn.MAXIFS(B57:IG57,metrics.rec,"Precision"),B57:IG57,0)+1)), ", ", INDIRECT(ADDRESS(2,MATCH(_xlfn.MAXIFS(B57:IG57,metrics.rec,"Precision"),B57:IG57,0)+1)))</f>
        <v>k=5, r=0.9</v>
      </c>
      <c r="IT57" s="1" t="str" cm="1">
        <f t="array" aca="1" ref="IT57" ca="1">CONCATENATE(INDIRECT(ADDRESS(1,MATCH(_xlfn.MAXIFS(B57:IG57,metrics.rec,"Recall"),B57:IG57,0)+1)), ", ", INDIRECT(ADDRESS(2,MATCH(_xlfn.MAXIFS(B57:IG57,metrics.rec,"Recall"),B57:IG57,0)+1)))</f>
        <v>k=5, r=0.1</v>
      </c>
      <c r="IU57" s="1" t="str" cm="1">
        <f t="array" aca="1" ref="IU57" ca="1">CONCATENATE(INDIRECT(ADDRESS(1,MATCH(_xlfn.MAXIFS(B57:IG57,metrics.rec,"Coverage"),B57:IG57,0)+1)), ", ", INDIRECT(ADDRESS(2,MATCH(_xlfn.MAXIFS(B57:IG57,metrics.rec,"Coverage"),B57:IG57,0)+1)))</f>
        <v>k=20, r=0.5</v>
      </c>
      <c r="IV57" s="1" t="str" cm="1">
        <f t="array" aca="1" ref="IV57" ca="1">CONCATENATE(INDIRECT(ADDRESS(1,MATCH(_xlfn.MAXIFS(B57:IG57,metrics.rec,"Recatio"),B57:IG57,0)+1)), ", ", INDIRECT(ADDRESS(2,MATCH(_xlfn.MAXIFS(B57:IG57,metrics.rec,"Recatio"),B57:IG57,0)+1)))</f>
        <v>k=5, r=0.1</v>
      </c>
      <c r="IW57" s="1" t="str" cm="1">
        <f t="array" aca="1" ref="IW57" ca="1">CONCATENATE(INDIRECT(ADDRESS(1,MATCH(_xlfn.MINIFS(B57:IG57,metrics.rec,"Time"),B57:IG57,0)+1)), ", ", INDIRECT(ADDRESS(2,MATCH(_xlfn.MINIFS(B57:IG57,metrics.rec,"Time"),B57:IG57,0)+1)))</f>
        <v>k=5, r=0.9</v>
      </c>
    </row>
    <row r="58" spans="1:257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0.64980000000000004</v>
      </c>
      <c r="K58" s="5">
        <v>0.73550000000000004</v>
      </c>
      <c r="L58" s="5">
        <v>0.2283</v>
      </c>
      <c r="M58" s="5">
        <v>1.26E-2</v>
      </c>
      <c r="N58" s="5">
        <v>0.84350000000000003</v>
      </c>
      <c r="O58" s="5"/>
      <c r="P58" s="5">
        <v>1</v>
      </c>
      <c r="Q58" s="5">
        <v>2.6164999999999998</v>
      </c>
      <c r="R58" s="4">
        <v>0.65990000000000004</v>
      </c>
      <c r="S58" s="4">
        <v>0.7571</v>
      </c>
      <c r="T58" s="4">
        <v>0.20899999999999999</v>
      </c>
      <c r="U58" s="4">
        <v>2.2700000000000001E-2</v>
      </c>
      <c r="V58" s="4">
        <v>0.81830000000000003</v>
      </c>
      <c r="W58" s="4"/>
      <c r="X58" s="4">
        <v>1</v>
      </c>
      <c r="Y58" s="4">
        <v>2.5531999999999999</v>
      </c>
      <c r="Z58" s="5">
        <v>0.68279999999999996</v>
      </c>
      <c r="AA58" s="5">
        <v>0.80700000000000005</v>
      </c>
      <c r="AB58" s="5">
        <v>0.1628</v>
      </c>
      <c r="AC58" s="5">
        <v>3.3399999999999999E-2</v>
      </c>
      <c r="AD58" s="5">
        <v>0.76459999999999995</v>
      </c>
      <c r="AE58" s="5"/>
      <c r="AF58" s="5">
        <v>1</v>
      </c>
      <c r="AG58" s="5">
        <v>2.4805999999999999</v>
      </c>
      <c r="AH58" s="4">
        <v>0.745</v>
      </c>
      <c r="AI58" s="4">
        <v>0.96</v>
      </c>
      <c r="AJ58" s="4">
        <v>0.1032</v>
      </c>
      <c r="AK58" s="4">
        <v>4.3900000000000002E-2</v>
      </c>
      <c r="AL58" s="4">
        <v>0.56499999999999995</v>
      </c>
      <c r="AM58" s="4"/>
      <c r="AN58" s="4">
        <v>0.98</v>
      </c>
      <c r="AO58" s="4">
        <v>1.4144000000000001</v>
      </c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>
        <v>0.63859999999999995</v>
      </c>
      <c r="DS58" s="5">
        <v>0.71189999999999998</v>
      </c>
      <c r="DT58" s="5">
        <v>0.2586</v>
      </c>
      <c r="DU58" s="5">
        <v>4.1000000000000003E-3</v>
      </c>
      <c r="DV58" s="5">
        <v>0.85880000000000001</v>
      </c>
      <c r="DW58" s="5">
        <v>0.2455</v>
      </c>
      <c r="DX58" s="5">
        <v>1</v>
      </c>
      <c r="DY58" s="5">
        <v>2.6871999999999998</v>
      </c>
      <c r="DZ58" s="4">
        <v>0.64910000000000001</v>
      </c>
      <c r="EA58" s="4">
        <v>0.73509999999999998</v>
      </c>
      <c r="EB58" s="4">
        <v>0.2339</v>
      </c>
      <c r="EC58" s="4">
        <v>1.26E-2</v>
      </c>
      <c r="ED58" s="4">
        <v>0.84430000000000005</v>
      </c>
      <c r="EE58" s="4">
        <v>0.23910000000000001</v>
      </c>
      <c r="EF58" s="4">
        <v>1</v>
      </c>
      <c r="EG58" s="4">
        <v>2.1846999999999999</v>
      </c>
      <c r="EH58" s="5">
        <v>0.66049999999999998</v>
      </c>
      <c r="EI58" s="5">
        <v>0.76039999999999996</v>
      </c>
      <c r="EJ58" s="5">
        <v>0.20749999999999999</v>
      </c>
      <c r="EK58" s="5">
        <v>2.2800000000000001E-2</v>
      </c>
      <c r="EL58" s="5">
        <v>0.81969999999999998</v>
      </c>
      <c r="EM58" s="5">
        <v>0.24249999999999999</v>
      </c>
      <c r="EN58" s="5">
        <v>1</v>
      </c>
      <c r="EO58" s="5">
        <v>2.6509999999999998</v>
      </c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>
        <f t="shared" si="8"/>
        <v>0.66528749999999992</v>
      </c>
      <c r="II58" s="4">
        <f t="shared" si="9"/>
        <v>0.77136249999999995</v>
      </c>
      <c r="IJ58" s="4">
        <f t="shared" si="10"/>
        <v>0.20686249999999998</v>
      </c>
      <c r="IK58" s="4">
        <f t="shared" si="11"/>
        <v>1.9525000000000001E-2</v>
      </c>
      <c r="IL58" s="4">
        <f t="shared" si="12"/>
        <v>0.79643750000000002</v>
      </c>
      <c r="IM58" s="4">
        <f t="shared" si="13"/>
        <v>0.2423666666666667</v>
      </c>
      <c r="IN58" s="4">
        <f t="shared" si="14"/>
        <v>0.99750000000000005</v>
      </c>
      <c r="IO58" s="4">
        <f t="shared" si="15"/>
        <v>2.4465500000000002</v>
      </c>
      <c r="IP58" s="1" t="str" cm="1">
        <f t="array" aca="1" ref="IP58" ca="1">CONCATENATE(INDIRECT(ADDRESS(1,MATCH(_xlfn.MINIFS(B58:IG58,metrics.rec,"MAE"),B58:IG58,0)+1)), ", ", INDIRECT(ADDRESS(2,MATCH(_xlfn.MINIFS(B58:IG58,metrics.rec,"MAE"),B58:IG58,0)+1)))</f>
        <v>k=5, r=0.1</v>
      </c>
      <c r="IQ58" s="1" t="str" cm="1">
        <f t="array" aca="1" ref="IQ58" ca="1">CONCATENATE(INDIRECT(ADDRESS(1,MATCH(_xlfn.MINIFS(B58:IG58,metrics.rec,"MSE"),B58:IG58,0)+1)), ", ", INDIRECT(ADDRESS(2,MATCH(_xlfn.MINIFS(B58:IG58,metrics.rec,"MSE"),B58:IG58,0)+1)))</f>
        <v>k=5, r=0.1</v>
      </c>
      <c r="IR58" s="1" t="str" cm="1">
        <f t="array" aca="1" ref="IR58" ca="1">CONCATENATE(INDIRECT(ADDRESS(1,MATCH(_xlfn.MAXIFS(B58:IG58,metrics.rec,"R"),B58:IG58,0)+1)), ", ", INDIRECT(ADDRESS(2,MATCH(_xlfn.MAXIFS(B58:IG58,metrics.rec,"R"),B58:IG58,0)+1)))</f>
        <v>k=20, r=0.1</v>
      </c>
      <c r="IS58" s="1" t="str" cm="1">
        <f t="array" aca="1" ref="IS58" ca="1">CONCATENATE(INDIRECT(ADDRESS(1,MATCH(_xlfn.MAXIFS(B58:IG58,metrics.rec,"Precision"),B58:IG58,0)+1)), ", ", INDIRECT(ADDRESS(2,MATCH(_xlfn.MAXIFS(B58:IG58,metrics.rec,"Precision"),B58:IG58,0)+1)))</f>
        <v>k=5, r=0.9</v>
      </c>
      <c r="IT58" s="1" t="str" cm="1">
        <f t="array" aca="1" ref="IT58" ca="1">CONCATENATE(INDIRECT(ADDRESS(1,MATCH(_xlfn.MAXIFS(B58:IG58,metrics.rec,"Recall"),B58:IG58,0)+1)), ", ", INDIRECT(ADDRESS(2,MATCH(_xlfn.MAXIFS(B58:IG58,metrics.rec,"Recall"),B58:IG58,0)+1)))</f>
        <v>k=20, r=0.1</v>
      </c>
      <c r="IU58" s="1" t="str" cm="1">
        <f t="array" aca="1" ref="IU58" ca="1">CONCATENATE(INDIRECT(ADDRESS(1,MATCH(_xlfn.MAXIFS(B58:IG58,metrics.rec,"Coverage"),B58:IG58,0)+1)), ", ", INDIRECT(ADDRESS(2,MATCH(_xlfn.MAXIFS(B58:IG58,metrics.rec,"Coverage"),B58:IG58,0)+1)))</f>
        <v>k=20, r=0.1</v>
      </c>
      <c r="IV58" s="1" t="str" cm="1">
        <f t="array" aca="1" ref="IV58" ca="1">CONCATENATE(INDIRECT(ADDRESS(1,MATCH(_xlfn.MAXIFS(B58:IG58,metrics.rec,"Recatio"),B58:IG58,0)+1)), ", ", INDIRECT(ADDRESS(2,MATCH(_xlfn.MAXIFS(B58:IG58,metrics.rec,"Recatio"),B58:IG58,0)+1)))</f>
        <v>k=5, r=0.1</v>
      </c>
      <c r="IW58" s="1" t="str" cm="1">
        <f t="array" aca="1" ref="IW58" ca="1">CONCATENATE(INDIRECT(ADDRESS(1,MATCH(_xlfn.MINIFS(B58:IG58,metrics.rec,"Time"),B58:IG58,0)+1)), ", ", INDIRECT(ADDRESS(2,MATCH(_xlfn.MINIFS(B58:IG58,metrics.rec,"Time"),B58:IG58,0)+1)))</f>
        <v>k=5, r=0.9</v>
      </c>
    </row>
    <row r="59" spans="1:257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0.65369999999999995</v>
      </c>
      <c r="K59" s="5">
        <v>0.75349999999999995</v>
      </c>
      <c r="L59" s="5">
        <v>0.27810000000000001</v>
      </c>
      <c r="M59" s="5">
        <v>5.3E-3</v>
      </c>
      <c r="N59" s="5">
        <v>0.86460000000000004</v>
      </c>
      <c r="O59" s="5"/>
      <c r="P59" s="5">
        <v>1</v>
      </c>
      <c r="Q59" s="5">
        <v>2.5489999999999999</v>
      </c>
      <c r="R59" s="16">
        <v>0.73250000000000004</v>
      </c>
      <c r="S59" s="16">
        <v>0.95620000000000005</v>
      </c>
      <c r="T59" s="16">
        <v>0.22650000000000001</v>
      </c>
      <c r="U59" s="16">
        <v>8.3000000000000001E-3</v>
      </c>
      <c r="V59" s="16">
        <v>0.79200000000000004</v>
      </c>
      <c r="W59" s="16"/>
      <c r="X59" s="16"/>
      <c r="Y59" s="16">
        <v>2.2023999999999999</v>
      </c>
      <c r="Z59" s="5">
        <v>0.68010000000000004</v>
      </c>
      <c r="AA59" s="5">
        <v>0.81169999999999998</v>
      </c>
      <c r="AB59" s="5">
        <v>0.214</v>
      </c>
      <c r="AC59" s="5">
        <v>1.83E-2</v>
      </c>
      <c r="AD59" s="5">
        <v>0.80730000000000002</v>
      </c>
      <c r="AE59" s="5"/>
      <c r="AF59" s="5">
        <v>1</v>
      </c>
      <c r="AG59" s="5">
        <v>2.1581999999999999</v>
      </c>
      <c r="AH59" s="4">
        <v>0.73770000000000002</v>
      </c>
      <c r="AI59" s="4">
        <v>0.94810000000000005</v>
      </c>
      <c r="AJ59" s="4">
        <v>0.1177</v>
      </c>
      <c r="AK59" s="4">
        <v>5.0900000000000001E-2</v>
      </c>
      <c r="AL59" s="4">
        <v>0.57569999999999999</v>
      </c>
      <c r="AM59" s="4"/>
      <c r="AN59" s="4">
        <v>0.97640000000000005</v>
      </c>
      <c r="AO59" s="4">
        <v>0.93920000000000003</v>
      </c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>
        <v>0.64339999999999997</v>
      </c>
      <c r="DS59" s="5">
        <v>0.73050000000000004</v>
      </c>
      <c r="DT59" s="5">
        <v>0.29570000000000002</v>
      </c>
      <c r="DU59" s="5">
        <v>1.6999999999999999E-3</v>
      </c>
      <c r="DV59" s="5">
        <v>0.87450000000000006</v>
      </c>
      <c r="DW59" s="5">
        <v>0.60419999999999996</v>
      </c>
      <c r="DX59" s="5">
        <v>1</v>
      </c>
      <c r="DY59" s="5">
        <v>2.8784000000000001</v>
      </c>
      <c r="DZ59" s="4">
        <v>0.65269999999999995</v>
      </c>
      <c r="EA59" s="4">
        <v>0.75129999999999997</v>
      </c>
      <c r="EB59" s="4">
        <v>0.27750000000000002</v>
      </c>
      <c r="EC59" s="4">
        <v>5.3E-3</v>
      </c>
      <c r="ED59" s="4">
        <v>0.8649</v>
      </c>
      <c r="EE59" s="4">
        <v>0.58699999999999997</v>
      </c>
      <c r="EF59" s="4">
        <v>1</v>
      </c>
      <c r="EG59" s="4">
        <v>2.3081</v>
      </c>
      <c r="EH59" s="5">
        <v>0.66200000000000003</v>
      </c>
      <c r="EI59" s="5">
        <v>0.77249999999999996</v>
      </c>
      <c r="EJ59" s="5">
        <v>0.25840000000000002</v>
      </c>
      <c r="EK59" s="5">
        <v>1.0200000000000001E-2</v>
      </c>
      <c r="EL59" s="5">
        <v>0.84809999999999997</v>
      </c>
      <c r="EM59" s="5">
        <v>0.56330000000000002</v>
      </c>
      <c r="EN59" s="5">
        <v>1</v>
      </c>
      <c r="EO59" s="5">
        <v>2.7578999999999998</v>
      </c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>
        <f t="shared" si="8"/>
        <v>0.67571249999999994</v>
      </c>
      <c r="II59" s="4">
        <f t="shared" si="9"/>
        <v>0.80643749999999992</v>
      </c>
      <c r="IJ59" s="4">
        <f t="shared" si="10"/>
        <v>0.24275000000000002</v>
      </c>
      <c r="IK59" s="4">
        <f t="shared" si="11"/>
        <v>1.27125E-2</v>
      </c>
      <c r="IL59" s="4">
        <f t="shared" si="12"/>
        <v>0.81270000000000009</v>
      </c>
      <c r="IM59" s="4">
        <f t="shared" si="13"/>
        <v>0.58483333333333321</v>
      </c>
      <c r="IN59" s="4">
        <f t="shared" si="14"/>
        <v>0.99662857142857142</v>
      </c>
      <c r="IO59" s="4">
        <f t="shared" si="15"/>
        <v>2.3655249999999999</v>
      </c>
      <c r="IP59" s="1" t="str" cm="1">
        <f t="array" aca="1" ref="IP59" ca="1">CONCATENATE(INDIRECT(ADDRESS(1,MATCH(_xlfn.MINIFS(B59:IG59,metrics.rec,"MAE"),B59:IG59,0)+1)), ", ", INDIRECT(ADDRESS(2,MATCH(_xlfn.MINIFS(B59:IG59,metrics.rec,"MAE"),B59:IG59,0)+1)))</f>
        <v>k=20, r=0.1</v>
      </c>
      <c r="IQ59" s="1" t="str" cm="1">
        <f t="array" aca="1" ref="IQ59" ca="1">CONCATENATE(INDIRECT(ADDRESS(1,MATCH(_xlfn.MINIFS(B59:IG59,metrics.rec,"MSE"),B59:IG59,0)+1)), ", ", INDIRECT(ADDRESS(2,MATCH(_xlfn.MINIFS(B59:IG59,metrics.rec,"MSE"),B59:IG59,0)+1)))</f>
        <v>k=5, r=0.1</v>
      </c>
      <c r="IR59" s="1" t="str" cm="1">
        <f t="array" aca="1" ref="IR59" ca="1">CONCATENATE(INDIRECT(ADDRESS(1,MATCH(_xlfn.MAXIFS(B59:IG59,metrics.rec,"R"),B59:IG59,0)+1)), ", ", INDIRECT(ADDRESS(2,MATCH(_xlfn.MAXIFS(B59:IG59,metrics.rec,"R"),B59:IG59,0)+1)))</f>
        <v>k=20, r=0.1</v>
      </c>
      <c r="IS59" s="1" t="str" cm="1">
        <f t="array" aca="1" ref="IS59" ca="1">CONCATENATE(INDIRECT(ADDRESS(1,MATCH(_xlfn.MAXIFS(B59:IG59,metrics.rec,"Precision"),B59:IG59,0)+1)), ", ", INDIRECT(ADDRESS(2,MATCH(_xlfn.MAXIFS(B59:IG59,metrics.rec,"Precision"),B59:IG59,0)+1)))</f>
        <v>k=5, r=0.9</v>
      </c>
      <c r="IT59" s="1" t="str" cm="1">
        <f t="array" aca="1" ref="IT59" ca="1">CONCATENATE(INDIRECT(ADDRESS(1,MATCH(_xlfn.MAXIFS(B59:IG59,metrics.rec,"Recall"),B59:IG59,0)+1)), ", ", INDIRECT(ADDRESS(2,MATCH(_xlfn.MAXIFS(B59:IG59,metrics.rec,"Recall"),B59:IG59,0)+1)))</f>
        <v>k=5, r=0.1</v>
      </c>
      <c r="IU59" s="1" t="str" cm="1">
        <f t="array" aca="1" ref="IU59" ca="1">CONCATENATE(INDIRECT(ADDRESS(1,MATCH(_xlfn.MAXIFS(B59:IG59,metrics.rec,"Coverage"),B59:IG59,0)+1)), ", ", INDIRECT(ADDRESS(2,MATCH(_xlfn.MAXIFS(B59:IG59,metrics.rec,"Coverage"),B59:IG59,0)+1)))</f>
        <v>k=20, r=0.1</v>
      </c>
      <c r="IV59" s="1" t="str" cm="1">
        <f t="array" aca="1" ref="IV59" ca="1">CONCATENATE(INDIRECT(ADDRESS(1,MATCH(_xlfn.MAXIFS(B59:IG59,metrics.rec,"Recatio"),B59:IG59,0)+1)), ", ", INDIRECT(ADDRESS(2,MATCH(_xlfn.MAXIFS(B59:IG59,metrics.rec,"Recatio"),B59:IG59,0)+1)))</f>
        <v>k=5, r=0.1</v>
      </c>
      <c r="IW59" s="1" t="str" cm="1">
        <f t="array" aca="1" ref="IW59" ca="1">CONCATENATE(INDIRECT(ADDRESS(1,MATCH(_xlfn.MINIFS(B59:IG59,metrics.rec,"Time"),B59:IG59,0)+1)), ", ", INDIRECT(ADDRESS(2,MATCH(_xlfn.MINIFS(B59:IG59,metrics.rec,"Time"),B59:IG59,0)+1)))</f>
        <v>k=5, r=0.9</v>
      </c>
    </row>
    <row r="60" spans="1:257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0.66220000000000001</v>
      </c>
      <c r="K60" s="5">
        <v>0.76990000000000003</v>
      </c>
      <c r="L60" s="5">
        <v>0.26069999999999999</v>
      </c>
      <c r="M60" s="5">
        <v>5.5999999999999999E-3</v>
      </c>
      <c r="N60" s="5">
        <v>0.82869999999999999</v>
      </c>
      <c r="O60" s="5"/>
      <c r="P60" s="5">
        <v>1</v>
      </c>
      <c r="Q60" s="5">
        <v>2.4906000000000001</v>
      </c>
      <c r="R60" s="16"/>
      <c r="S60" s="16"/>
      <c r="T60" s="16"/>
      <c r="U60" s="16"/>
      <c r="V60" s="16"/>
      <c r="W60" s="16"/>
      <c r="X60" s="16"/>
      <c r="Y60" s="16"/>
      <c r="Z60" s="5">
        <v>0.68730000000000002</v>
      </c>
      <c r="AA60" s="5">
        <v>0.82869999999999999</v>
      </c>
      <c r="AB60" s="5">
        <v>0.20799999999999999</v>
      </c>
      <c r="AC60" s="5">
        <v>1.83E-2</v>
      </c>
      <c r="AD60" s="5">
        <v>0.79269999999999996</v>
      </c>
      <c r="AE60" s="5"/>
      <c r="AF60" s="5">
        <v>1</v>
      </c>
      <c r="AG60" s="5">
        <v>2.1017000000000001</v>
      </c>
      <c r="AH60" s="4">
        <v>0.7379</v>
      </c>
      <c r="AI60" s="4">
        <v>0.94699999999999995</v>
      </c>
      <c r="AJ60" s="4">
        <v>0.1188</v>
      </c>
      <c r="AK60" s="4">
        <v>5.0999999999999997E-2</v>
      </c>
      <c r="AL60" s="4">
        <v>0.57709999999999995</v>
      </c>
      <c r="AM60" s="4"/>
      <c r="AN60" s="4">
        <v>0.97640000000000005</v>
      </c>
      <c r="AO60" s="4">
        <v>0.97440000000000004</v>
      </c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>
        <v>0.65</v>
      </c>
      <c r="DS60" s="5">
        <v>0.74139999999999995</v>
      </c>
      <c r="DT60" s="5">
        <v>0.27800000000000002</v>
      </c>
      <c r="DU60" s="5">
        <v>1.9E-3</v>
      </c>
      <c r="DV60" s="5">
        <v>0.84130000000000005</v>
      </c>
      <c r="DW60" s="5">
        <v>0.51680000000000004</v>
      </c>
      <c r="DX60" s="5">
        <v>1</v>
      </c>
      <c r="DY60" s="5">
        <v>2.7658999999999998</v>
      </c>
      <c r="DZ60" s="4">
        <v>0.66180000000000005</v>
      </c>
      <c r="EA60" s="4">
        <v>0.76849999999999996</v>
      </c>
      <c r="EB60" s="4">
        <v>0.26569999999999999</v>
      </c>
      <c r="EC60" s="4">
        <v>5.7000000000000002E-3</v>
      </c>
      <c r="ED60" s="4">
        <v>0.83</v>
      </c>
      <c r="EE60" s="4">
        <v>0.52359999999999995</v>
      </c>
      <c r="EF60" s="4">
        <v>1</v>
      </c>
      <c r="EG60" s="4">
        <v>2.2254999999999998</v>
      </c>
      <c r="EH60" s="5">
        <v>0.67090000000000005</v>
      </c>
      <c r="EI60" s="5">
        <v>0.79069999999999996</v>
      </c>
      <c r="EJ60" s="5">
        <v>0.25</v>
      </c>
      <c r="EK60" s="5">
        <v>1.04E-2</v>
      </c>
      <c r="EL60" s="5">
        <v>0.81730000000000003</v>
      </c>
      <c r="EM60" s="5">
        <v>0.52849999999999997</v>
      </c>
      <c r="EN60" s="5">
        <v>1</v>
      </c>
      <c r="EO60" s="5">
        <v>2.7587999999999999</v>
      </c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>
        <f t="shared" si="8"/>
        <v>0.67411428571428567</v>
      </c>
      <c r="II60" s="4">
        <f t="shared" si="9"/>
        <v>0.7975000000000001</v>
      </c>
      <c r="IJ60" s="4">
        <f t="shared" si="10"/>
        <v>0.23321428571428574</v>
      </c>
      <c r="IK60" s="4">
        <f t="shared" si="11"/>
        <v>1.3542857142857143E-2</v>
      </c>
      <c r="IL60" s="4">
        <f t="shared" si="12"/>
        <v>0.78995714285714291</v>
      </c>
      <c r="IM60" s="4">
        <f t="shared" si="13"/>
        <v>0.52296666666666669</v>
      </c>
      <c r="IN60" s="4">
        <f t="shared" si="14"/>
        <v>0.99662857142857142</v>
      </c>
      <c r="IO60" s="4">
        <f t="shared" si="15"/>
        <v>2.3364000000000003</v>
      </c>
      <c r="IP60" s="1" t="str" cm="1">
        <f t="array" aca="1" ref="IP60" ca="1">CONCATENATE(INDIRECT(ADDRESS(1,MATCH(_xlfn.MINIFS(B60:IG60,metrics.rec,"MAE"),B60:IG60,0)+1)), ", ", INDIRECT(ADDRESS(2,MATCH(_xlfn.MINIFS(B60:IG60,metrics.rec,"MAE"),B60:IG60,0)+1)))</f>
        <v>k=5, r=0.1</v>
      </c>
      <c r="IQ60" s="1" t="str" cm="1">
        <f t="array" aca="1" ref="IQ60" ca="1">CONCATENATE(INDIRECT(ADDRESS(1,MATCH(_xlfn.MINIFS(B60:IG60,metrics.rec,"MSE"),B60:IG60,0)+1)), ", ", INDIRECT(ADDRESS(2,MATCH(_xlfn.MINIFS(B60:IG60,metrics.rec,"MSE"),B60:IG60,0)+1)))</f>
        <v>k=5, r=0.1</v>
      </c>
      <c r="IR60" s="1" t="str" cm="1">
        <f t="array" aca="1" ref="IR60" ca="1">CONCATENATE(INDIRECT(ADDRESS(1,MATCH(_xlfn.MAXIFS(B60:IG60,metrics.rec,"R"),B60:IG60,0)+1)), ", ", INDIRECT(ADDRESS(2,MATCH(_xlfn.MAXIFS(B60:IG60,metrics.rec,"R"),B60:IG60,0)+1)))</f>
        <v>k=20, r=0.1</v>
      </c>
      <c r="IS60" s="1" t="str" cm="1">
        <f t="array" aca="1" ref="IS60" ca="1">CONCATENATE(INDIRECT(ADDRESS(1,MATCH(_xlfn.MAXIFS(B60:IG60,metrics.rec,"Precision"),B60:IG60,0)+1)), ", ", INDIRECT(ADDRESS(2,MATCH(_xlfn.MAXIFS(B60:IG60,metrics.rec,"Precision"),B60:IG60,0)+1)))</f>
        <v>k=5, r=0.9</v>
      </c>
      <c r="IT60" s="1" t="str" cm="1">
        <f t="array" aca="1" ref="IT60" ca="1">CONCATENATE(INDIRECT(ADDRESS(1,MATCH(_xlfn.MAXIFS(B60:IG60,metrics.rec,"Recall"),B60:IG60,0)+1)), ", ", INDIRECT(ADDRESS(2,MATCH(_xlfn.MAXIFS(B60:IG60,metrics.rec,"Recall"),B60:IG60,0)+1)))</f>
        <v>k=5, r=0.1</v>
      </c>
      <c r="IU60" s="1" t="str" cm="1">
        <f t="array" aca="1" ref="IU60" ca="1">CONCATENATE(INDIRECT(ADDRESS(1,MATCH(_xlfn.MAXIFS(B60:IG60,metrics.rec,"Coverage"),B60:IG60,0)+1)), ", ", INDIRECT(ADDRESS(2,MATCH(_xlfn.MAXIFS(B60:IG60,metrics.rec,"Coverage"),B60:IG60,0)+1)))</f>
        <v>k=20, r=0.5</v>
      </c>
      <c r="IV60" s="1" t="str" cm="1">
        <f t="array" aca="1" ref="IV60" ca="1">CONCATENATE(INDIRECT(ADDRESS(1,MATCH(_xlfn.MAXIFS(B60:IG60,metrics.rec,"Recatio"),B60:IG60,0)+1)), ", ", INDIRECT(ADDRESS(2,MATCH(_xlfn.MAXIFS(B60:IG60,metrics.rec,"Recatio"),B60:IG60,0)+1)))</f>
        <v>k=5, r=0.1</v>
      </c>
      <c r="IW60" s="1" t="str" cm="1">
        <f t="array" aca="1" ref="IW60" ca="1">CONCATENATE(INDIRECT(ADDRESS(1,MATCH(_xlfn.MINIFS(B60:IG60,metrics.rec,"Time"),B60:IG60,0)+1)), ", ", INDIRECT(ADDRESS(2,MATCH(_xlfn.MINIFS(B60:IG60,metrics.rec,"Time"),B60:IG60,0)+1)))</f>
        <v>k=5, r=0.9</v>
      </c>
    </row>
    <row r="61" spans="1:257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0.66490000000000005</v>
      </c>
      <c r="K61" s="5">
        <v>0.78190000000000004</v>
      </c>
      <c r="L61" s="5">
        <v>0.25879999999999997</v>
      </c>
      <c r="M61" s="5">
        <v>4.4999999999999997E-3</v>
      </c>
      <c r="N61" s="5">
        <v>0.86539999999999995</v>
      </c>
      <c r="O61" s="5"/>
      <c r="P61" s="5">
        <v>1</v>
      </c>
      <c r="Q61" s="5">
        <v>2.6898</v>
      </c>
      <c r="R61" s="4">
        <v>0.66859999999999997</v>
      </c>
      <c r="S61" s="4">
        <v>0.78859999999999997</v>
      </c>
      <c r="T61" s="4">
        <v>0.2477</v>
      </c>
      <c r="U61" s="4">
        <v>8.5000000000000006E-3</v>
      </c>
      <c r="V61" s="4">
        <v>0.84819999999999995</v>
      </c>
      <c r="W61" s="4"/>
      <c r="X61" s="4">
        <v>1</v>
      </c>
      <c r="Y61" s="4">
        <v>2.6499000000000001</v>
      </c>
      <c r="Z61" s="5">
        <v>0.68669999999999998</v>
      </c>
      <c r="AA61" s="5">
        <v>0.83099999999999996</v>
      </c>
      <c r="AB61" s="5">
        <v>0.2286</v>
      </c>
      <c r="AC61" s="5">
        <v>1.4200000000000001E-2</v>
      </c>
      <c r="AD61" s="5">
        <v>0.81430000000000002</v>
      </c>
      <c r="AE61" s="5"/>
      <c r="AF61" s="5">
        <v>1</v>
      </c>
      <c r="AG61" s="5">
        <v>3.0758000000000001</v>
      </c>
      <c r="AH61" s="4">
        <v>0.73409999999999997</v>
      </c>
      <c r="AI61" s="4">
        <v>0.94630000000000003</v>
      </c>
      <c r="AJ61" s="4">
        <v>0.16339999999999999</v>
      </c>
      <c r="AK61" s="4">
        <v>2.76E-2</v>
      </c>
      <c r="AL61" s="4">
        <v>0.68320000000000003</v>
      </c>
      <c r="AM61" s="4"/>
      <c r="AN61" s="4">
        <v>0.98329999999999995</v>
      </c>
      <c r="AO61" s="4">
        <v>1.5411999999999999</v>
      </c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>
        <v>0.65369999999999995</v>
      </c>
      <c r="DS61" s="5">
        <v>0.75700000000000001</v>
      </c>
      <c r="DT61" s="5">
        <v>0.27379999999999999</v>
      </c>
      <c r="DU61" s="5">
        <v>1.5E-3</v>
      </c>
      <c r="DV61" s="5">
        <v>0.874</v>
      </c>
      <c r="DW61" s="5">
        <v>0.69330000000000003</v>
      </c>
      <c r="DX61" s="5">
        <v>1</v>
      </c>
      <c r="DY61" s="5">
        <v>2.9397000000000002</v>
      </c>
      <c r="DZ61" s="4">
        <v>0.6633</v>
      </c>
      <c r="EA61" s="4">
        <v>0.77829999999999999</v>
      </c>
      <c r="EB61" s="4">
        <v>0.25840000000000002</v>
      </c>
      <c r="EC61" s="4">
        <v>4.4999999999999997E-3</v>
      </c>
      <c r="ED61" s="4">
        <v>0.86529999999999996</v>
      </c>
      <c r="EE61" s="4">
        <v>0.68520000000000003</v>
      </c>
      <c r="EF61" s="4">
        <v>1</v>
      </c>
      <c r="EG61" s="4">
        <v>2.4605000000000001</v>
      </c>
      <c r="EH61" s="5">
        <v>0.67210000000000003</v>
      </c>
      <c r="EI61" s="5">
        <v>0.79879999999999995</v>
      </c>
      <c r="EJ61" s="5">
        <v>0.24610000000000001</v>
      </c>
      <c r="EK61" s="5">
        <v>8.3999999999999995E-3</v>
      </c>
      <c r="EL61" s="5">
        <v>0.84899999999999998</v>
      </c>
      <c r="EM61" s="5">
        <v>0.67949999999999999</v>
      </c>
      <c r="EN61" s="5">
        <v>1</v>
      </c>
      <c r="EO61" s="5">
        <v>3.1722000000000001</v>
      </c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>
        <f t="shared" si="8"/>
        <v>0.67488750000000008</v>
      </c>
      <c r="II61" s="4">
        <f t="shared" si="9"/>
        <v>0.80488749999999998</v>
      </c>
      <c r="IJ61" s="4">
        <f t="shared" si="10"/>
        <v>0.24032499999999998</v>
      </c>
      <c r="IK61" s="4">
        <f t="shared" si="11"/>
        <v>8.8374999999999999E-3</v>
      </c>
      <c r="IL61" s="4">
        <f t="shared" si="12"/>
        <v>0.83420000000000005</v>
      </c>
      <c r="IM61" s="4">
        <f t="shared" si="13"/>
        <v>0.68599999999999994</v>
      </c>
      <c r="IN61" s="4">
        <f t="shared" si="14"/>
        <v>0.99791249999999998</v>
      </c>
      <c r="IO61" s="4">
        <f t="shared" si="15"/>
        <v>2.7255750000000001</v>
      </c>
      <c r="IP61" s="1" t="str" cm="1">
        <f t="array" aca="1" ref="IP61" ca="1">CONCATENATE(INDIRECT(ADDRESS(1,MATCH(_xlfn.MINIFS(B61:IG61,metrics.rec,"MAE"),B61:IG61,0)+1)), ", ", INDIRECT(ADDRESS(2,MATCH(_xlfn.MINIFS(B61:IG61,metrics.rec,"MAE"),B61:IG61,0)+1)))</f>
        <v>k=20, r=0.1</v>
      </c>
      <c r="IQ61" s="1" t="str" cm="1">
        <f t="array" aca="1" ref="IQ61" ca="1">CONCATENATE(INDIRECT(ADDRESS(1,MATCH(_xlfn.MINIFS(B61:IG61,metrics.rec,"MSE"),B61:IG61,0)+1)), ", ", INDIRECT(ADDRESS(2,MATCH(_xlfn.MINIFS(B61:IG61,metrics.rec,"MSE"),B61:IG61,0)+1)))</f>
        <v>k=20, r=0.1</v>
      </c>
      <c r="IR61" s="1" t="str" cm="1">
        <f t="array" aca="1" ref="IR61" ca="1">CONCATENATE(INDIRECT(ADDRESS(1,MATCH(_xlfn.MAXIFS(B61:IG61,metrics.rec,"R"),B61:IG61,0)+1)), ", ", INDIRECT(ADDRESS(2,MATCH(_xlfn.MAXIFS(B61:IG61,metrics.rec,"R"),B61:IG61,0)+1)))</f>
        <v>k=20, r=0.1</v>
      </c>
      <c r="IS61" s="1" t="str" cm="1">
        <f t="array" aca="1" ref="IS61" ca="1">CONCATENATE(INDIRECT(ADDRESS(1,MATCH(_xlfn.MAXIFS(B61:IG61,metrics.rec,"Precision"),B61:IG61,0)+1)), ", ", INDIRECT(ADDRESS(2,MATCH(_xlfn.MAXIFS(B61:IG61,metrics.rec,"Precision"),B61:IG61,0)+1)))</f>
        <v>k=5, r=0.9</v>
      </c>
      <c r="IT61" s="1" t="str" cm="1">
        <f t="array" aca="1" ref="IT61" ca="1">CONCATENATE(INDIRECT(ADDRESS(1,MATCH(_xlfn.MAXIFS(B61:IG61,metrics.rec,"Recall"),B61:IG61,0)+1)), ", ", INDIRECT(ADDRESS(2,MATCH(_xlfn.MAXIFS(B61:IG61,metrics.rec,"Recall"),B61:IG61,0)+1)))</f>
        <v>k=5, r=0.1</v>
      </c>
      <c r="IU61" s="1" t="str" cm="1">
        <f t="array" aca="1" ref="IU61" ca="1">CONCATENATE(INDIRECT(ADDRESS(1,MATCH(_xlfn.MAXIFS(B61:IG61,metrics.rec,"Coverage"),B61:IG61,0)+1)), ", ", INDIRECT(ADDRESS(2,MATCH(_xlfn.MAXIFS(B61:IG61,metrics.rec,"Coverage"),B61:IG61,0)+1)))</f>
        <v>k=20, r=0.1</v>
      </c>
      <c r="IV61" s="1" t="str" cm="1">
        <f t="array" aca="1" ref="IV61" ca="1">CONCATENATE(INDIRECT(ADDRESS(1,MATCH(_xlfn.MAXIFS(B61:IG61,metrics.rec,"Recatio"),B61:IG61,0)+1)), ", ", INDIRECT(ADDRESS(2,MATCH(_xlfn.MAXIFS(B61:IG61,metrics.rec,"Recatio"),B61:IG61,0)+1)))</f>
        <v>k=5, r=0.1</v>
      </c>
      <c r="IW61" s="1" t="str" cm="1">
        <f t="array" aca="1" ref="IW61" ca="1">CONCATENATE(INDIRECT(ADDRESS(1,MATCH(_xlfn.MINIFS(B61:IG61,metrics.rec,"Time"),B61:IG61,0)+1)), ", ", INDIRECT(ADDRESS(2,MATCH(_xlfn.MINIFS(B61:IG61,metrics.rec,"Time"),B61:IG61,0)+1)))</f>
        <v>k=5, r=0.9</v>
      </c>
    </row>
    <row r="62" spans="1:257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0.68169999999999997</v>
      </c>
      <c r="K62" s="5">
        <v>0.81259999999999999</v>
      </c>
      <c r="L62" s="5">
        <v>0.19980000000000001</v>
      </c>
      <c r="M62" s="5">
        <v>8.5000000000000006E-3</v>
      </c>
      <c r="N62" s="5">
        <v>0.77010000000000001</v>
      </c>
      <c r="O62" s="5"/>
      <c r="P62" s="5">
        <v>1</v>
      </c>
      <c r="Q62" s="5">
        <v>2.4782000000000002</v>
      </c>
      <c r="R62" s="4">
        <v>0.69310000000000005</v>
      </c>
      <c r="S62" s="4">
        <v>0.83940000000000003</v>
      </c>
      <c r="T62" s="4">
        <v>0.17730000000000001</v>
      </c>
      <c r="U62" s="4">
        <v>1.5900000000000001E-2</v>
      </c>
      <c r="V62" s="4">
        <v>0.7339</v>
      </c>
      <c r="W62" s="4"/>
      <c r="X62" s="4">
        <v>1</v>
      </c>
      <c r="Y62" s="4">
        <v>2.4066000000000001</v>
      </c>
      <c r="Z62" s="5">
        <v>0.70860000000000001</v>
      </c>
      <c r="AA62" s="5">
        <v>0.87770000000000004</v>
      </c>
      <c r="AB62" s="5">
        <v>0.1545</v>
      </c>
      <c r="AC62" s="5">
        <v>2.6499999999999999E-2</v>
      </c>
      <c r="AD62" s="5">
        <v>0.66449999999999998</v>
      </c>
      <c r="AE62" s="5"/>
      <c r="AF62" s="5">
        <v>1</v>
      </c>
      <c r="AG62" s="5">
        <v>2.5047999999999999</v>
      </c>
      <c r="AH62" s="4">
        <v>0.74419999999999997</v>
      </c>
      <c r="AI62" s="4">
        <v>0.96919999999999995</v>
      </c>
      <c r="AJ62" s="4">
        <v>0.1123</v>
      </c>
      <c r="AK62" s="4">
        <v>5.2900000000000003E-2</v>
      </c>
      <c r="AL62" s="4">
        <v>0.4738</v>
      </c>
      <c r="AM62" s="4"/>
      <c r="AN62" s="4">
        <v>0.97929999999999995</v>
      </c>
      <c r="AO62" s="4">
        <v>1.4154</v>
      </c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>
        <v>0.6714</v>
      </c>
      <c r="DS62" s="5">
        <v>0.78739999999999999</v>
      </c>
      <c r="DT62" s="5">
        <v>0.20880000000000001</v>
      </c>
      <c r="DU62" s="5">
        <v>2.8E-3</v>
      </c>
      <c r="DV62" s="5">
        <v>0.79220000000000002</v>
      </c>
      <c r="DW62" s="5">
        <v>0.33100000000000002</v>
      </c>
      <c r="DX62" s="5">
        <v>1</v>
      </c>
      <c r="DY62" s="5">
        <v>2.6558000000000002</v>
      </c>
      <c r="DZ62" s="4">
        <v>0.6804</v>
      </c>
      <c r="EA62" s="4">
        <v>0.80969999999999998</v>
      </c>
      <c r="EB62" s="4">
        <v>0.20269999999999999</v>
      </c>
      <c r="EC62" s="4">
        <v>8.5000000000000006E-3</v>
      </c>
      <c r="ED62" s="4">
        <v>0.77100000000000002</v>
      </c>
      <c r="EE62" s="4">
        <v>0.32369999999999999</v>
      </c>
      <c r="EF62" s="4">
        <v>1</v>
      </c>
      <c r="EG62" s="4">
        <v>2.2488999999999999</v>
      </c>
      <c r="EH62" s="5">
        <v>0.69240000000000002</v>
      </c>
      <c r="EI62" s="5">
        <v>0.83830000000000005</v>
      </c>
      <c r="EJ62" s="5">
        <v>0.1817</v>
      </c>
      <c r="EK62" s="5">
        <v>1.6E-2</v>
      </c>
      <c r="EL62" s="5">
        <v>0.73550000000000004</v>
      </c>
      <c r="EM62" s="5">
        <v>0.31109999999999999</v>
      </c>
      <c r="EN62" s="5">
        <v>1</v>
      </c>
      <c r="EO62" s="5">
        <v>2.8477000000000001</v>
      </c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>
        <f t="shared" si="8"/>
        <v>0.69269999999999998</v>
      </c>
      <c r="II62" s="4">
        <f t="shared" si="9"/>
        <v>0.83923750000000008</v>
      </c>
      <c r="IJ62" s="4">
        <f t="shared" si="10"/>
        <v>0.17918749999999997</v>
      </c>
      <c r="IK62" s="4">
        <f t="shared" si="11"/>
        <v>1.6737500000000002E-2</v>
      </c>
      <c r="IL62" s="4">
        <f t="shared" si="12"/>
        <v>0.71700000000000008</v>
      </c>
      <c r="IM62" s="4">
        <f t="shared" si="13"/>
        <v>0.32193333333333335</v>
      </c>
      <c r="IN62" s="4">
        <f t="shared" si="14"/>
        <v>0.99741250000000004</v>
      </c>
      <c r="IO62" s="4">
        <f t="shared" si="15"/>
        <v>2.4381124999999999</v>
      </c>
      <c r="IP62" s="1" t="str" cm="1">
        <f t="array" aca="1" ref="IP62" ca="1">CONCATENATE(INDIRECT(ADDRESS(1,MATCH(_xlfn.MINIFS(B62:IG62,metrics.rec,"MAE"),B62:IG62,0)+1)), ", ", INDIRECT(ADDRESS(2,MATCH(_xlfn.MINIFS(B62:IG62,metrics.rec,"MAE"),B62:IG62,0)+1)))</f>
        <v>k=5, r=0.1</v>
      </c>
      <c r="IQ62" s="1" t="str" cm="1">
        <f t="array" aca="1" ref="IQ62" ca="1">CONCATENATE(INDIRECT(ADDRESS(1,MATCH(_xlfn.MINIFS(B62:IG62,metrics.rec,"MSE"),B62:IG62,0)+1)), ", ", INDIRECT(ADDRESS(2,MATCH(_xlfn.MINIFS(B62:IG62,metrics.rec,"MSE"),B62:IG62,0)+1)))</f>
        <v>k=5, r=0.1</v>
      </c>
      <c r="IR62" s="1" t="str" cm="1">
        <f t="array" aca="1" ref="IR62" ca="1">CONCATENATE(INDIRECT(ADDRESS(1,MATCH(_xlfn.MAXIFS(B62:IG62,metrics.rec,"R"),B62:IG62,0)+1)), ", ", INDIRECT(ADDRESS(2,MATCH(_xlfn.MAXIFS(B62:IG62,metrics.rec,"R"),B62:IG62,0)+1)))</f>
        <v>k=20, r=0.1</v>
      </c>
      <c r="IS62" s="1" t="str" cm="1">
        <f t="array" aca="1" ref="IS62" ca="1">CONCATENATE(INDIRECT(ADDRESS(1,MATCH(_xlfn.MAXIFS(B62:IG62,metrics.rec,"Precision"),B62:IG62,0)+1)), ", ", INDIRECT(ADDRESS(2,MATCH(_xlfn.MAXIFS(B62:IG62,metrics.rec,"Precision"),B62:IG62,0)+1)))</f>
        <v>k=5, r=0.9</v>
      </c>
      <c r="IT62" s="1" t="str" cm="1">
        <f t="array" aca="1" ref="IT62" ca="1">CONCATENATE(INDIRECT(ADDRESS(1,MATCH(_xlfn.MAXIFS(B62:IG62,metrics.rec,"Recall"),B62:IG62,0)+1)), ", ", INDIRECT(ADDRESS(2,MATCH(_xlfn.MAXIFS(B62:IG62,metrics.rec,"Recall"),B62:IG62,0)+1)))</f>
        <v>k=5, r=0.1</v>
      </c>
      <c r="IU62" s="1" t="str" cm="1">
        <f t="array" aca="1" ref="IU62" ca="1">CONCATENATE(INDIRECT(ADDRESS(1,MATCH(_xlfn.MAXIFS(B62:IG62,metrics.rec,"Coverage"),B62:IG62,0)+1)), ", ", INDIRECT(ADDRESS(2,MATCH(_xlfn.MAXIFS(B62:IG62,metrics.rec,"Coverage"),B62:IG62,0)+1)))</f>
        <v>k=20, r=0.1</v>
      </c>
      <c r="IV62" s="1" t="str" cm="1">
        <f t="array" aca="1" ref="IV62" ca="1">CONCATENATE(INDIRECT(ADDRESS(1,MATCH(_xlfn.MAXIFS(B62:IG62,metrics.rec,"Recatio"),B62:IG62,0)+1)), ", ", INDIRECT(ADDRESS(2,MATCH(_xlfn.MAXIFS(B62:IG62,metrics.rec,"Recatio"),B62:IG62,0)+1)))</f>
        <v>k=5, r=0.1</v>
      </c>
      <c r="IW62" s="1" t="str" cm="1">
        <f t="array" aca="1" ref="IW62" ca="1">CONCATENATE(INDIRECT(ADDRESS(1,MATCH(_xlfn.MINIFS(B62:IG62,metrics.rec,"Time"),B62:IG62,0)+1)), ", ", INDIRECT(ADDRESS(2,MATCH(_xlfn.MINIFS(B62:IG62,metrics.rec,"Time"),B62:IG62,0)+1)))</f>
        <v>k=5, r=0.9</v>
      </c>
    </row>
    <row r="63" spans="1:257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0.65600000000000003</v>
      </c>
      <c r="K63" s="5">
        <v>0.76149999999999995</v>
      </c>
      <c r="L63" s="5">
        <v>0.27810000000000001</v>
      </c>
      <c r="M63" s="5">
        <v>5.1000000000000004E-3</v>
      </c>
      <c r="N63" s="5">
        <v>0.86880000000000002</v>
      </c>
      <c r="O63" s="5"/>
      <c r="P63" s="5">
        <v>1</v>
      </c>
      <c r="Q63" s="5">
        <v>2.6263000000000001</v>
      </c>
      <c r="R63" s="4">
        <v>0.6623</v>
      </c>
      <c r="S63" s="4">
        <v>0.77400000000000002</v>
      </c>
      <c r="T63" s="4">
        <v>0.26329999999999998</v>
      </c>
      <c r="U63" s="4">
        <v>9.7999999999999997E-3</v>
      </c>
      <c r="V63" s="4">
        <v>0.85060000000000002</v>
      </c>
      <c r="W63" s="4"/>
      <c r="X63" s="4">
        <v>1</v>
      </c>
      <c r="Y63" s="4">
        <v>2.6248999999999998</v>
      </c>
      <c r="Z63" s="5">
        <v>0.68189999999999995</v>
      </c>
      <c r="AA63" s="5">
        <v>0.8175</v>
      </c>
      <c r="AB63" s="5">
        <v>0.2172</v>
      </c>
      <c r="AC63" s="5">
        <v>1.77E-2</v>
      </c>
      <c r="AD63" s="5">
        <v>0.81189999999999996</v>
      </c>
      <c r="AE63" s="5"/>
      <c r="AF63" s="5">
        <v>1</v>
      </c>
      <c r="AG63" s="5">
        <v>2.2410999999999999</v>
      </c>
      <c r="AH63" s="4">
        <v>0.74050000000000005</v>
      </c>
      <c r="AI63" s="4">
        <v>0.9536</v>
      </c>
      <c r="AJ63" s="4">
        <v>0.1166</v>
      </c>
      <c r="AK63" s="4">
        <v>4.2999999999999997E-2</v>
      </c>
      <c r="AL63" s="4">
        <v>0.60799999999999998</v>
      </c>
      <c r="AM63" s="4"/>
      <c r="AN63" s="4">
        <v>0.98</v>
      </c>
      <c r="AO63" s="4">
        <v>1.2406999999999999</v>
      </c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>
        <v>0.6452</v>
      </c>
      <c r="DS63" s="5">
        <v>0.73839999999999995</v>
      </c>
      <c r="DT63" s="5">
        <v>0.2913</v>
      </c>
      <c r="DU63" s="5">
        <v>1.6999999999999999E-3</v>
      </c>
      <c r="DV63" s="5">
        <v>0.87790000000000001</v>
      </c>
      <c r="DW63" s="5">
        <v>0.61809999999999998</v>
      </c>
      <c r="DX63" s="5">
        <v>1</v>
      </c>
      <c r="DY63" s="5">
        <v>2.8527</v>
      </c>
      <c r="DZ63" s="4">
        <v>0.65480000000000005</v>
      </c>
      <c r="EA63" s="4">
        <v>0.75880000000000003</v>
      </c>
      <c r="EB63" s="4">
        <v>0.27889999999999998</v>
      </c>
      <c r="EC63" s="4">
        <v>5.1000000000000004E-3</v>
      </c>
      <c r="ED63" s="4">
        <v>0.86839999999999995</v>
      </c>
      <c r="EE63" s="4">
        <v>0.60440000000000005</v>
      </c>
      <c r="EF63" s="4">
        <v>1</v>
      </c>
      <c r="EG63" s="4">
        <v>2.3864999999999998</v>
      </c>
      <c r="EH63" s="5">
        <v>0.6643</v>
      </c>
      <c r="EI63" s="5">
        <v>0.78039999999999998</v>
      </c>
      <c r="EJ63" s="5">
        <v>0.26079999999999998</v>
      </c>
      <c r="EK63" s="5">
        <v>9.7999999999999997E-3</v>
      </c>
      <c r="EL63" s="5">
        <v>0.85199999999999998</v>
      </c>
      <c r="EM63" s="5">
        <v>0.58560000000000001</v>
      </c>
      <c r="EN63" s="5">
        <v>1</v>
      </c>
      <c r="EO63" s="5">
        <v>2.8730000000000002</v>
      </c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>
        <f t="shared" si="8"/>
        <v>0.66884999999999994</v>
      </c>
      <c r="II63" s="4">
        <f t="shared" si="9"/>
        <v>0.78996250000000001</v>
      </c>
      <c r="IJ63" s="4">
        <f t="shared" si="10"/>
        <v>0.24638749999999998</v>
      </c>
      <c r="IK63" s="4">
        <f t="shared" si="11"/>
        <v>1.1737499999999998E-2</v>
      </c>
      <c r="IL63" s="4">
        <f t="shared" si="12"/>
        <v>0.82678750000000012</v>
      </c>
      <c r="IM63" s="4">
        <f t="shared" si="13"/>
        <v>0.60270000000000001</v>
      </c>
      <c r="IN63" s="4">
        <f t="shared" si="14"/>
        <v>0.99750000000000005</v>
      </c>
      <c r="IO63" s="4">
        <f t="shared" si="15"/>
        <v>2.4997875000000001</v>
      </c>
      <c r="IP63" s="1" t="str" cm="1">
        <f t="array" aca="1" ref="IP63" ca="1">CONCATENATE(INDIRECT(ADDRESS(1,MATCH(_xlfn.MINIFS(B63:IG63,metrics.rec,"MAE"),B63:IG63,0)+1)), ", ", INDIRECT(ADDRESS(2,MATCH(_xlfn.MINIFS(B63:IG63,metrics.rec,"MAE"),B63:IG63,0)+1)))</f>
        <v>k=20, r=0.1</v>
      </c>
      <c r="IQ63" s="1" t="str" cm="1">
        <f t="array" aca="1" ref="IQ63" ca="1">CONCATENATE(INDIRECT(ADDRESS(1,MATCH(_xlfn.MINIFS(B63:IG63,metrics.rec,"MSE"),B63:IG63,0)+1)), ", ", INDIRECT(ADDRESS(2,MATCH(_xlfn.MINIFS(B63:IG63,metrics.rec,"MSE"),B63:IG63,0)+1)))</f>
        <v>k=5, r=0.1</v>
      </c>
      <c r="IR63" s="1" t="str" cm="1">
        <f t="array" aca="1" ref="IR63" ca="1">CONCATENATE(INDIRECT(ADDRESS(1,MATCH(_xlfn.MAXIFS(B63:IG63,metrics.rec,"R"),B63:IG63,0)+1)), ", ", INDIRECT(ADDRESS(2,MATCH(_xlfn.MAXIFS(B63:IG63,metrics.rec,"R"),B63:IG63,0)+1)))</f>
        <v>k=20, r=0.1</v>
      </c>
      <c r="IS63" s="1" t="str" cm="1">
        <f t="array" aca="1" ref="IS63" ca="1">CONCATENATE(INDIRECT(ADDRESS(1,MATCH(_xlfn.MAXIFS(B63:IG63,metrics.rec,"Precision"),B63:IG63,0)+1)), ", ", INDIRECT(ADDRESS(2,MATCH(_xlfn.MAXIFS(B63:IG63,metrics.rec,"Precision"),B63:IG63,0)+1)))</f>
        <v>k=5, r=0.9</v>
      </c>
      <c r="IT63" s="1" t="str" cm="1">
        <f t="array" aca="1" ref="IT63" ca="1">CONCATENATE(INDIRECT(ADDRESS(1,MATCH(_xlfn.MAXIFS(B63:IG63,metrics.rec,"Recall"),B63:IG63,0)+1)), ", ", INDIRECT(ADDRESS(2,MATCH(_xlfn.MAXIFS(B63:IG63,metrics.rec,"Recall"),B63:IG63,0)+1)))</f>
        <v>k=20, r=0.1</v>
      </c>
      <c r="IU63" s="1" t="str" cm="1">
        <f t="array" aca="1" ref="IU63" ca="1">CONCATENATE(INDIRECT(ADDRESS(1,MATCH(_xlfn.MAXIFS(B63:IG63,metrics.rec,"Coverage"),B63:IG63,0)+1)), ", ", INDIRECT(ADDRESS(2,MATCH(_xlfn.MAXIFS(B63:IG63,metrics.rec,"Coverage"),B63:IG63,0)+1)))</f>
        <v>k=20, r=0.1</v>
      </c>
      <c r="IV63" s="1" t="str" cm="1">
        <f t="array" aca="1" ref="IV63" ca="1">CONCATENATE(INDIRECT(ADDRESS(1,MATCH(_xlfn.MAXIFS(B63:IG63,metrics.rec,"Recatio"),B63:IG63,0)+1)), ", ", INDIRECT(ADDRESS(2,MATCH(_xlfn.MAXIFS(B63:IG63,metrics.rec,"Recatio"),B63:IG63,0)+1)))</f>
        <v>k=5, r=0.1</v>
      </c>
      <c r="IW63" s="1" t="str" cm="1">
        <f t="array" aca="1" ref="IW63" ca="1">CONCATENATE(INDIRECT(ADDRESS(1,MATCH(_xlfn.MINIFS(B63:IG63,metrics.rec,"Time"),B63:IG63,0)+1)), ", ", INDIRECT(ADDRESS(2,MATCH(_xlfn.MINIFS(B63:IG63,metrics.rec,"Time"),B63:IG63,0)+1)))</f>
        <v>k=5, r=0.9</v>
      </c>
    </row>
    <row r="64" spans="1:257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0.68159999999999998</v>
      </c>
      <c r="K64" s="5">
        <v>0.81310000000000004</v>
      </c>
      <c r="L64" s="5">
        <v>0.19769999999999999</v>
      </c>
      <c r="M64" s="5">
        <v>8.5000000000000006E-3</v>
      </c>
      <c r="N64" s="5">
        <v>0.77</v>
      </c>
      <c r="O64" s="5"/>
      <c r="P64" s="5">
        <v>1</v>
      </c>
      <c r="Q64" s="5">
        <v>2.4942000000000002</v>
      </c>
      <c r="R64" s="4">
        <v>0.69359999999999999</v>
      </c>
      <c r="S64" s="4">
        <v>0.84040000000000004</v>
      </c>
      <c r="T64" s="4">
        <v>0.1784</v>
      </c>
      <c r="U64" s="4">
        <v>1.6E-2</v>
      </c>
      <c r="V64" s="4">
        <v>0.73370000000000002</v>
      </c>
      <c r="W64" s="4"/>
      <c r="X64" s="4">
        <v>1</v>
      </c>
      <c r="Y64" s="4">
        <v>2.1467000000000001</v>
      </c>
      <c r="Z64" s="5">
        <v>0.7077</v>
      </c>
      <c r="AA64" s="5">
        <v>0.87680000000000002</v>
      </c>
      <c r="AB64" s="5">
        <v>0.156</v>
      </c>
      <c r="AC64" s="5">
        <v>2.64E-2</v>
      </c>
      <c r="AD64" s="5">
        <v>0.66469999999999996</v>
      </c>
      <c r="AE64" s="5"/>
      <c r="AF64" s="5">
        <v>0.999</v>
      </c>
      <c r="AG64" s="5">
        <v>2.0301</v>
      </c>
      <c r="AH64" s="4">
        <v>0.74309999999999998</v>
      </c>
      <c r="AI64" s="4">
        <v>0.96779999999999999</v>
      </c>
      <c r="AJ64" s="4">
        <v>0.1108</v>
      </c>
      <c r="AK64" s="4">
        <v>5.0700000000000002E-2</v>
      </c>
      <c r="AL64" s="4">
        <v>0.48570000000000002</v>
      </c>
      <c r="AM64" s="4"/>
      <c r="AN64" s="4">
        <v>0.92510000000000003</v>
      </c>
      <c r="AO64" s="4">
        <v>1.4414</v>
      </c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>
        <v>0.67130000000000001</v>
      </c>
      <c r="DS64" s="5">
        <v>0.78690000000000004</v>
      </c>
      <c r="DT64" s="5">
        <v>0.20960000000000001</v>
      </c>
      <c r="DU64" s="5">
        <v>2.8E-3</v>
      </c>
      <c r="DV64" s="5">
        <v>0.79220000000000002</v>
      </c>
      <c r="DW64" s="5">
        <v>0.33029999999999998</v>
      </c>
      <c r="DX64" s="5">
        <v>1</v>
      </c>
      <c r="DY64" s="5">
        <v>2.6661999999999999</v>
      </c>
      <c r="DZ64" s="4">
        <v>0.68069999999999997</v>
      </c>
      <c r="EA64" s="4">
        <v>0.81069999999999998</v>
      </c>
      <c r="EB64" s="4">
        <v>0.20230000000000001</v>
      </c>
      <c r="EC64" s="4">
        <v>8.5000000000000006E-3</v>
      </c>
      <c r="ED64" s="4">
        <v>0.77049999999999996</v>
      </c>
      <c r="EE64" s="4">
        <v>0.32290000000000002</v>
      </c>
      <c r="EF64" s="4">
        <v>1</v>
      </c>
      <c r="EG64" s="4">
        <v>2.3803999999999998</v>
      </c>
      <c r="EH64" s="5">
        <v>0.69240000000000002</v>
      </c>
      <c r="EI64" s="5">
        <v>0.83899999999999997</v>
      </c>
      <c r="EJ64" s="5">
        <v>0.1827</v>
      </c>
      <c r="EK64" s="5">
        <v>1.6E-2</v>
      </c>
      <c r="EL64" s="5">
        <v>0.73519999999999996</v>
      </c>
      <c r="EM64" s="5">
        <v>0.31080000000000002</v>
      </c>
      <c r="EN64" s="5">
        <v>1</v>
      </c>
      <c r="EO64" s="5">
        <v>2.4371999999999998</v>
      </c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>
        <f t="shared" si="8"/>
        <v>0.69258750000000002</v>
      </c>
      <c r="II64" s="4">
        <f t="shared" si="9"/>
        <v>0.83948750000000016</v>
      </c>
      <c r="IJ64" s="4">
        <f t="shared" si="10"/>
        <v>0.17945000000000003</v>
      </c>
      <c r="IK64" s="4">
        <f t="shared" si="11"/>
        <v>1.6462499999999998E-2</v>
      </c>
      <c r="IL64" s="4">
        <f t="shared" si="12"/>
        <v>0.71834999999999993</v>
      </c>
      <c r="IM64" s="4">
        <f t="shared" si="13"/>
        <v>0.3213333333333333</v>
      </c>
      <c r="IN64" s="4">
        <f t="shared" si="14"/>
        <v>0.99051250000000002</v>
      </c>
      <c r="IO64" s="4">
        <f t="shared" si="15"/>
        <v>2.3270750000000002</v>
      </c>
      <c r="IP64" s="1" t="str" cm="1">
        <f t="array" aca="1" ref="IP64" ca="1">CONCATENATE(INDIRECT(ADDRESS(1,MATCH(_xlfn.MINIFS(B64:IG64,metrics.rec,"MAE"),B64:IG64,0)+1)), ", ", INDIRECT(ADDRESS(2,MATCH(_xlfn.MINIFS(B64:IG64,metrics.rec,"MAE"),B64:IG64,0)+1)))</f>
        <v>k=5, r=0.1</v>
      </c>
      <c r="IQ64" s="1" t="str" cm="1">
        <f t="array" aca="1" ref="IQ64" ca="1">CONCATENATE(INDIRECT(ADDRESS(1,MATCH(_xlfn.MINIFS(B64:IG64,metrics.rec,"MSE"),B64:IG64,0)+1)), ", ", INDIRECT(ADDRESS(2,MATCH(_xlfn.MINIFS(B64:IG64,metrics.rec,"MSE"),B64:IG64,0)+1)))</f>
        <v>k=5, r=0.1</v>
      </c>
      <c r="IR64" s="1" t="str" cm="1">
        <f t="array" aca="1" ref="IR64" ca="1">CONCATENATE(INDIRECT(ADDRESS(1,MATCH(_xlfn.MAXIFS(B64:IG64,metrics.rec,"R"),B64:IG64,0)+1)), ", ", INDIRECT(ADDRESS(2,MATCH(_xlfn.MAXIFS(B64:IG64,metrics.rec,"R"),B64:IG64,0)+1)))</f>
        <v>k=20, r=0.1</v>
      </c>
      <c r="IS64" s="1" t="str" cm="1">
        <f t="array" aca="1" ref="IS64" ca="1">CONCATENATE(INDIRECT(ADDRESS(1,MATCH(_xlfn.MAXIFS(B64:IG64,metrics.rec,"Precision"),B64:IG64,0)+1)), ", ", INDIRECT(ADDRESS(2,MATCH(_xlfn.MAXIFS(B64:IG64,metrics.rec,"Precision"),B64:IG64,0)+1)))</f>
        <v>k=5, r=0.9</v>
      </c>
      <c r="IT64" s="1" t="str" cm="1">
        <f t="array" aca="1" ref="IT64" ca="1">CONCATENATE(INDIRECT(ADDRESS(1,MATCH(_xlfn.MAXIFS(B64:IG64,metrics.rec,"Recall"),B64:IG64,0)+1)), ", ", INDIRECT(ADDRESS(2,MATCH(_xlfn.MAXIFS(B64:IG64,metrics.rec,"Recall"),B64:IG64,0)+1)))</f>
        <v>k=5, r=0.1</v>
      </c>
      <c r="IU64" s="1" t="str" cm="1">
        <f t="array" aca="1" ref="IU64" ca="1">CONCATENATE(INDIRECT(ADDRESS(1,MATCH(_xlfn.MAXIFS(B64:IG64,metrics.rec,"Coverage"),B64:IG64,0)+1)), ", ", INDIRECT(ADDRESS(2,MATCH(_xlfn.MAXIFS(B64:IG64,metrics.rec,"Coverage"),B64:IG64,0)+1)))</f>
        <v>k=20, r=0.1</v>
      </c>
      <c r="IV64" s="1" t="str" cm="1">
        <f t="array" aca="1" ref="IV64" ca="1">CONCATENATE(INDIRECT(ADDRESS(1,MATCH(_xlfn.MAXIFS(B64:IG64,metrics.rec,"Recatio"),B64:IG64,0)+1)), ", ", INDIRECT(ADDRESS(2,MATCH(_xlfn.MAXIFS(B64:IG64,metrics.rec,"Recatio"),B64:IG64,0)+1)))</f>
        <v>k=5, r=0.1</v>
      </c>
      <c r="IW64" s="1" t="str" cm="1">
        <f t="array" aca="1" ref="IW64" ca="1">CONCATENATE(INDIRECT(ADDRESS(1,MATCH(_xlfn.MINIFS(B64:IG64,metrics.rec,"Time"),B64:IG64,0)+1)), ", ", INDIRECT(ADDRESS(2,MATCH(_xlfn.MINIFS(B64:IG64,metrics.rec,"Time"),B64:IG64,0)+1)))</f>
        <v>k=5, r=0.9</v>
      </c>
    </row>
    <row r="65" spans="1:257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0.67889999999999995</v>
      </c>
      <c r="K65" s="5">
        <v>0.79330000000000001</v>
      </c>
      <c r="L65" s="5">
        <v>0.186</v>
      </c>
      <c r="M65" s="5">
        <v>9.1999999999999998E-3</v>
      </c>
      <c r="N65" s="5">
        <v>0.68079999999999996</v>
      </c>
      <c r="O65" s="5"/>
      <c r="P65" s="5">
        <v>1</v>
      </c>
      <c r="Q65" s="5">
        <v>2.2902</v>
      </c>
      <c r="R65" s="4">
        <v>0.69789999999999996</v>
      </c>
      <c r="S65" s="4">
        <v>0.8397</v>
      </c>
      <c r="T65" s="4">
        <v>0.17879999999999999</v>
      </c>
      <c r="U65" s="4">
        <v>1.4500000000000001E-2</v>
      </c>
      <c r="V65" s="4">
        <v>0.63290000000000002</v>
      </c>
      <c r="W65" s="4"/>
      <c r="X65" s="4">
        <v>1</v>
      </c>
      <c r="Y65" s="4">
        <v>1.8339000000000001</v>
      </c>
      <c r="Z65" s="5">
        <v>0.71179999999999999</v>
      </c>
      <c r="AA65" s="5">
        <v>0.87649999999999995</v>
      </c>
      <c r="AB65" s="5">
        <v>0.1701</v>
      </c>
      <c r="AC65" s="5">
        <v>1.9900000000000001E-2</v>
      </c>
      <c r="AD65" s="5">
        <v>0.61380000000000001</v>
      </c>
      <c r="AE65" s="5"/>
      <c r="AF65" s="5">
        <v>1</v>
      </c>
      <c r="AG65" s="5">
        <v>1.6877</v>
      </c>
      <c r="AH65" s="4">
        <v>0.74080000000000001</v>
      </c>
      <c r="AI65" s="4">
        <v>0.95320000000000005</v>
      </c>
      <c r="AJ65" s="4">
        <v>0.115</v>
      </c>
      <c r="AK65" s="4">
        <v>4.9799999999999997E-2</v>
      </c>
      <c r="AL65" s="4">
        <v>0.54510000000000003</v>
      </c>
      <c r="AM65" s="4"/>
      <c r="AN65" s="4">
        <v>0.97640000000000005</v>
      </c>
      <c r="AO65" s="4">
        <v>0.94940000000000002</v>
      </c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>
        <v>0.66420000000000001</v>
      </c>
      <c r="DS65" s="5">
        <v>0.7611</v>
      </c>
      <c r="DT65" s="5">
        <v>0.20200000000000001</v>
      </c>
      <c r="DU65" s="5">
        <v>3.3999999999999998E-3</v>
      </c>
      <c r="DV65" s="5">
        <v>0.72260000000000002</v>
      </c>
      <c r="DW65" s="5">
        <v>0.2487</v>
      </c>
      <c r="DX65" s="5">
        <v>1</v>
      </c>
      <c r="DY65" s="5">
        <v>2.5533000000000001</v>
      </c>
      <c r="DZ65" s="4">
        <v>0.68010000000000004</v>
      </c>
      <c r="EA65" s="4">
        <v>0.7964</v>
      </c>
      <c r="EB65" s="4">
        <v>0.18579999999999999</v>
      </c>
      <c r="EC65" s="4">
        <v>9.1999999999999998E-3</v>
      </c>
      <c r="ED65" s="4">
        <v>0.6825</v>
      </c>
      <c r="EE65" s="4">
        <v>0.26479999999999998</v>
      </c>
      <c r="EF65" s="4">
        <v>1</v>
      </c>
      <c r="EG65" s="4">
        <v>2.2016</v>
      </c>
      <c r="EH65" s="5">
        <v>0.69869999999999999</v>
      </c>
      <c r="EI65" s="5">
        <v>0.84230000000000005</v>
      </c>
      <c r="EJ65" s="5">
        <v>0.17699999999999999</v>
      </c>
      <c r="EK65" s="5">
        <v>1.43E-2</v>
      </c>
      <c r="EL65" s="5">
        <v>0.63180000000000003</v>
      </c>
      <c r="EM65" s="5">
        <v>0.29720000000000002</v>
      </c>
      <c r="EN65" s="5">
        <v>1</v>
      </c>
      <c r="EO65" s="5">
        <v>2.0632999999999999</v>
      </c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>
        <f t="shared" si="8"/>
        <v>0.69140000000000001</v>
      </c>
      <c r="II65" s="4">
        <f t="shared" si="9"/>
        <v>0.82528750000000006</v>
      </c>
      <c r="IJ65" s="4">
        <f t="shared" si="10"/>
        <v>0.1761625</v>
      </c>
      <c r="IK65" s="4">
        <f t="shared" si="11"/>
        <v>1.5462500000000001E-2</v>
      </c>
      <c r="IL65" s="4">
        <f t="shared" si="12"/>
        <v>0.65428750000000002</v>
      </c>
      <c r="IM65" s="4">
        <f t="shared" si="13"/>
        <v>0.27023333333333333</v>
      </c>
      <c r="IN65" s="4">
        <f t="shared" si="14"/>
        <v>0.99704999999999999</v>
      </c>
      <c r="IO65" s="4">
        <f t="shared" si="15"/>
        <v>2.047625</v>
      </c>
      <c r="IP65" s="1" t="str" cm="1">
        <f t="array" aca="1" ref="IP65" ca="1">CONCATENATE(INDIRECT(ADDRESS(1,MATCH(_xlfn.MINIFS(B65:IG65,metrics.rec,"MAE"),B65:IG65,0)+1)), ", ", INDIRECT(ADDRESS(2,MATCH(_xlfn.MINIFS(B65:IG65,metrics.rec,"MAE"),B65:IG65,0)+1)))</f>
        <v>k=5, r=0.1</v>
      </c>
      <c r="IQ65" s="1" t="str" cm="1">
        <f t="array" aca="1" ref="IQ65" ca="1">CONCATENATE(INDIRECT(ADDRESS(1,MATCH(_xlfn.MINIFS(B65:IG65,metrics.rec,"MSE"),B65:IG65,0)+1)), ", ", INDIRECT(ADDRESS(2,MATCH(_xlfn.MINIFS(B65:IG65,metrics.rec,"MSE"),B65:IG65,0)+1)))</f>
        <v>k=5, r=0.1</v>
      </c>
      <c r="IR65" s="1" t="str" cm="1">
        <f t="array" aca="1" ref="IR65" ca="1">CONCATENATE(INDIRECT(ADDRESS(1,MATCH(_xlfn.MAXIFS(B65:IG65,metrics.rec,"R"),B65:IG65,0)+1)), ", ", INDIRECT(ADDRESS(2,MATCH(_xlfn.MAXIFS(B65:IG65,metrics.rec,"R"),B65:IG65,0)+1)))</f>
        <v>k=20, r=0.1</v>
      </c>
      <c r="IS65" s="1" t="str" cm="1">
        <f t="array" aca="1" ref="IS65" ca="1">CONCATENATE(INDIRECT(ADDRESS(1,MATCH(_xlfn.MAXIFS(B65:IG65,metrics.rec,"Precision"),B65:IG65,0)+1)), ", ", INDIRECT(ADDRESS(2,MATCH(_xlfn.MAXIFS(B65:IG65,metrics.rec,"Precision"),B65:IG65,0)+1)))</f>
        <v>k=5, r=0.9</v>
      </c>
      <c r="IT65" s="1" t="str" cm="1">
        <f t="array" aca="1" ref="IT65" ca="1">CONCATENATE(INDIRECT(ADDRESS(1,MATCH(_xlfn.MAXIFS(B65:IG65,metrics.rec,"Recall"),B65:IG65,0)+1)), ", ", INDIRECT(ADDRESS(2,MATCH(_xlfn.MAXIFS(B65:IG65,metrics.rec,"Recall"),B65:IG65,0)+1)))</f>
        <v>k=5, r=0.1</v>
      </c>
      <c r="IU65" s="1" t="str" cm="1">
        <f t="array" aca="1" ref="IU65" ca="1">CONCATENATE(INDIRECT(ADDRESS(1,MATCH(_xlfn.MAXIFS(B65:IG65,metrics.rec,"Coverage"),B65:IG65,0)+1)), ", ", INDIRECT(ADDRESS(2,MATCH(_xlfn.MAXIFS(B65:IG65,metrics.rec,"Coverage"),B65:IG65,0)+1)))</f>
        <v>k=20, r=0.5</v>
      </c>
      <c r="IV65" s="1" t="str" cm="1">
        <f t="array" aca="1" ref="IV65" ca="1">CONCATENATE(INDIRECT(ADDRESS(1,MATCH(_xlfn.MAXIFS(B65:IG65,metrics.rec,"Recatio"),B65:IG65,0)+1)), ", ", INDIRECT(ADDRESS(2,MATCH(_xlfn.MAXIFS(B65:IG65,metrics.rec,"Recatio"),B65:IG65,0)+1)))</f>
        <v>k=5, r=0.1</v>
      </c>
      <c r="IW65" s="1" t="str" cm="1">
        <f t="array" aca="1" ref="IW65" ca="1">CONCATENATE(INDIRECT(ADDRESS(1,MATCH(_xlfn.MINIFS(B65:IG65,metrics.rec,"Time"),B65:IG65,0)+1)), ", ", INDIRECT(ADDRESS(2,MATCH(_xlfn.MINIFS(B65:IG65,metrics.rec,"Time"),B65:IG65,0)+1)))</f>
        <v>k=5, r=0.9</v>
      </c>
    </row>
    <row r="66" spans="1:257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>
        <v>0.65800000000000003</v>
      </c>
      <c r="DS66" s="14">
        <v>0.7571</v>
      </c>
      <c r="DT66" s="14">
        <v>0.26690000000000003</v>
      </c>
      <c r="DU66" s="14">
        <v>2E-3</v>
      </c>
      <c r="DV66" s="14">
        <v>0.80820000000000003</v>
      </c>
      <c r="DW66" s="14">
        <v>0.48370000000000002</v>
      </c>
      <c r="DX66" s="14">
        <v>1</v>
      </c>
      <c r="DY66" s="14">
        <v>2.6728000000000001</v>
      </c>
      <c r="DZ66" s="4">
        <v>0.66779999999999995</v>
      </c>
      <c r="EA66" s="4">
        <v>0.78069999999999995</v>
      </c>
      <c r="EB66" s="4">
        <v>0.25659999999999999</v>
      </c>
      <c r="EC66" s="4">
        <v>5.7000000000000002E-3</v>
      </c>
      <c r="ED66" s="4">
        <v>0.80569999999999997</v>
      </c>
      <c r="EE66" s="4">
        <v>0.50190000000000001</v>
      </c>
      <c r="EF66" s="4">
        <v>1</v>
      </c>
      <c r="EG66" s="4">
        <v>2.3313000000000001</v>
      </c>
      <c r="EH66" s="14">
        <v>0.6744</v>
      </c>
      <c r="EI66" s="14">
        <v>0.79820000000000002</v>
      </c>
      <c r="EJ66" s="14">
        <v>0.246</v>
      </c>
      <c r="EK66" s="14">
        <v>1.0500000000000001E-2</v>
      </c>
      <c r="EL66" s="14">
        <v>0.80400000000000005</v>
      </c>
      <c r="EM66" s="14">
        <v>0.51690000000000003</v>
      </c>
      <c r="EN66" s="14">
        <v>1</v>
      </c>
      <c r="EO66" s="14">
        <v>2.2719999999999998</v>
      </c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>
        <f t="shared" si="8"/>
        <v>0.66673333333333329</v>
      </c>
      <c r="II66" s="4">
        <f t="shared" si="9"/>
        <v>0.77866666666666662</v>
      </c>
      <c r="IJ66" s="4">
        <f t="shared" si="10"/>
        <v>0.25650000000000001</v>
      </c>
      <c r="IK66" s="4">
        <f t="shared" si="11"/>
        <v>6.0666666666666673E-3</v>
      </c>
      <c r="IL66" s="4">
        <f t="shared" si="12"/>
        <v>0.80596666666666683</v>
      </c>
      <c r="IM66" s="4">
        <f t="shared" si="13"/>
        <v>0.50083333333333335</v>
      </c>
      <c r="IN66" s="4">
        <f t="shared" si="14"/>
        <v>1</v>
      </c>
      <c r="IO66" s="4">
        <f t="shared" si="15"/>
        <v>2.4253666666666667</v>
      </c>
      <c r="IP66" s="11" t="str" cm="1">
        <f t="array" aca="1" ref="IP66" ca="1">CONCATENATE(INDIRECT(ADDRESS(1,MATCH(_xlfn.MINIFS(B66:IG66,metrics.rec,"MAE"),B66:IG66,0)+1)), ", ", INDIRECT(ADDRESS(2,MATCH(_xlfn.MINIFS(B66:IG66,metrics.rec,"MAE"),B66:IG66,0)+1)))</f>
        <v>k=20, r=0.1</v>
      </c>
      <c r="IQ66" s="11" t="str" cm="1">
        <f t="array" aca="1" ref="IQ66" ca="1">CONCATENATE(INDIRECT(ADDRESS(1,MATCH(_xlfn.MINIFS(B66:IG66,metrics.rec,"MSE"),B66:IG66,0)+1)), ", ", INDIRECT(ADDRESS(2,MATCH(_xlfn.MINIFS(B66:IG66,metrics.rec,"MSE"),B66:IG66,0)+1)))</f>
        <v>k=20, r=0.1</v>
      </c>
      <c r="IR66" s="11" t="str" cm="1">
        <f t="array" aca="1" ref="IR66" ca="1">CONCATENATE(INDIRECT(ADDRESS(1,MATCH(_xlfn.MAXIFS(B66:IG66,metrics.rec,"R"),B66:IG66,0)+1)), ", ", INDIRECT(ADDRESS(2,MATCH(_xlfn.MAXIFS(B66:IG66,metrics.rec,"R"),B66:IG66,0)+1)))</f>
        <v>k=20, r=0.1</v>
      </c>
      <c r="IS66" s="11" t="str" cm="1">
        <f t="array" aca="1" ref="IS66" ca="1">CONCATENATE(INDIRECT(ADDRESS(1,MATCH(_xlfn.MAXIFS(B66:IG66,metrics.rec,"Precision"),B66:IG66,0)+1)), ", ", INDIRECT(ADDRESS(2,MATCH(_xlfn.MAXIFS(B66:IG66,metrics.rec,"Precision"),B66:IG66,0)+1)))</f>
        <v>k=20, r=0.5</v>
      </c>
      <c r="IT66" s="11" t="str" cm="1">
        <f t="array" aca="1" ref="IT66" ca="1">CONCATENATE(INDIRECT(ADDRESS(1,MATCH(_xlfn.MAXIFS(B66:IG66,metrics.rec,"Recall"),B66:IG66,0)+1)), ", ", INDIRECT(ADDRESS(2,MATCH(_xlfn.MAXIFS(B66:IG66,metrics.rec,"Recall"),B66:IG66,0)+1)))</f>
        <v>k=20, r=0.1</v>
      </c>
      <c r="IU66" s="11" t="str" cm="1">
        <f t="array" aca="1" ref="IU66" ca="1">CONCATENATE(INDIRECT(ADDRESS(1,MATCH(_xlfn.MAXIFS(B66:IG66,metrics.rec,"Coverage"),B66:IG66,0)+1)), ", ", INDIRECT(ADDRESS(2,MATCH(_xlfn.MAXIFS(B66:IG66,metrics.rec,"Coverage"),B66:IG66,0)+1)))</f>
        <v>k=20, r=0.5</v>
      </c>
      <c r="IV66" s="11" t="str" cm="1">
        <f t="array" aca="1" ref="IV66" ca="1">CONCATENATE(INDIRECT(ADDRESS(1,MATCH(_xlfn.MAXIFS(B66:IG66,metrics.rec,"Recatio"),B66:IG66,0)+1)), ", ", INDIRECT(ADDRESS(2,MATCH(_xlfn.MAXIFS(B66:IG66,metrics.rec,"Recatio"),B66:IG66,0)+1)))</f>
        <v>k=20, r=0.1</v>
      </c>
      <c r="IW66" s="11" t="str" cm="1">
        <f t="array" aca="1" ref="IW66" ca="1">CONCATENATE(INDIRECT(ADDRESS(1,MATCH(_xlfn.MINIFS(B66:IG66,metrics.rec,"Time"),B66:IG66,0)+1)), ", ", INDIRECT(ADDRESS(2,MATCH(_xlfn.MINIFS(B66:IG66,metrics.rec,"Time"),B66:IG66,0)+1)))</f>
        <v>k=20, r=0.5</v>
      </c>
    </row>
    <row r="67" spans="1:257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0.62829999999999997</v>
      </c>
      <c r="K67" s="5">
        <v>0.68740000000000001</v>
      </c>
      <c r="L67" s="5">
        <v>0.2908</v>
      </c>
      <c r="M67" s="5">
        <v>4.7999999999999996E-3</v>
      </c>
      <c r="N67" s="5">
        <v>0.87790000000000001</v>
      </c>
      <c r="O67" s="5"/>
      <c r="P67" s="5">
        <v>1</v>
      </c>
      <c r="Q67" s="5">
        <v>6.2030000000000003</v>
      </c>
      <c r="R67" s="4">
        <v>0.63949999999999996</v>
      </c>
      <c r="S67" s="4">
        <v>0.7087</v>
      </c>
      <c r="T67" s="4">
        <v>0.27760000000000001</v>
      </c>
      <c r="U67" s="4">
        <v>8.8999999999999999E-3</v>
      </c>
      <c r="V67" s="4">
        <v>0.86329999999999996</v>
      </c>
      <c r="W67" s="4"/>
      <c r="X67" s="4">
        <v>1</v>
      </c>
      <c r="Y67" s="4">
        <v>4.7788000000000004</v>
      </c>
      <c r="Z67" s="5">
        <v>0.66349999999999998</v>
      </c>
      <c r="AA67" s="5">
        <v>0.76439999999999997</v>
      </c>
      <c r="AB67" s="5">
        <v>0.2349</v>
      </c>
      <c r="AC67" s="5">
        <v>1.4800000000000001E-2</v>
      </c>
      <c r="AD67" s="5">
        <v>0.83320000000000005</v>
      </c>
      <c r="AE67" s="5"/>
      <c r="AF67" s="5">
        <v>1</v>
      </c>
      <c r="AG67" s="5">
        <v>3.4796999999999998</v>
      </c>
      <c r="AH67" s="4">
        <v>0.74739999999999995</v>
      </c>
      <c r="AI67" s="4">
        <v>0.97699999999999998</v>
      </c>
      <c r="AJ67" s="4">
        <v>0.14149999999999999</v>
      </c>
      <c r="AK67" s="4">
        <v>2.87E-2</v>
      </c>
      <c r="AL67" s="4">
        <v>0.70620000000000005</v>
      </c>
      <c r="AM67" s="4"/>
      <c r="AN67" s="4">
        <v>0.9839</v>
      </c>
      <c r="AO67" s="4">
        <v>1.4778</v>
      </c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0.64059999999999995</v>
      </c>
      <c r="BG67" s="14">
        <v>0.7117</v>
      </c>
      <c r="BH67" s="14">
        <v>0.27729999999999999</v>
      </c>
      <c r="BI67" s="14">
        <v>8.8999999999999999E-3</v>
      </c>
      <c r="BJ67" s="14">
        <v>0.86470000000000002</v>
      </c>
      <c r="BK67" s="14">
        <v>0.65690000000000004</v>
      </c>
      <c r="BL67" s="14">
        <v>1</v>
      </c>
      <c r="BM67" s="14">
        <v>6.4066999999999998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0.64039999999999997</v>
      </c>
      <c r="CU67" s="4">
        <v>0.71120000000000005</v>
      </c>
      <c r="CV67" s="4">
        <v>0.28070000000000001</v>
      </c>
      <c r="CW67" s="4">
        <v>8.8999999999999999E-3</v>
      </c>
      <c r="CX67" s="4">
        <v>0.86299999999999999</v>
      </c>
      <c r="CY67" s="4">
        <v>0.65590000000000004</v>
      </c>
      <c r="CZ67" s="4">
        <v>1</v>
      </c>
      <c r="DA67" s="4">
        <v>4.8842999999999996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>
        <v>0.6149</v>
      </c>
      <c r="DS67" s="5">
        <v>0.65690000000000004</v>
      </c>
      <c r="DT67" s="5">
        <v>0.31269999999999998</v>
      </c>
      <c r="DU67" s="5">
        <v>1.6000000000000001E-3</v>
      </c>
      <c r="DV67" s="5">
        <v>0.88759999999999994</v>
      </c>
      <c r="DW67" s="5">
        <v>0.66249999999999998</v>
      </c>
      <c r="DX67" s="5">
        <v>1</v>
      </c>
      <c r="DY67" s="5">
        <v>10.7532</v>
      </c>
      <c r="DZ67" s="4">
        <v>0.62749999999999995</v>
      </c>
      <c r="EA67" s="4">
        <v>0.68410000000000004</v>
      </c>
      <c r="EB67" s="4">
        <v>0.29599999999999999</v>
      </c>
      <c r="EC67" s="4">
        <v>4.7999999999999996E-3</v>
      </c>
      <c r="ED67" s="4">
        <v>0.87960000000000005</v>
      </c>
      <c r="EE67" s="4">
        <v>0.65810000000000002</v>
      </c>
      <c r="EF67" s="4">
        <v>1</v>
      </c>
      <c r="EG67" s="4">
        <v>6.4466999999999999</v>
      </c>
      <c r="EH67" s="5">
        <v>0.64090000000000003</v>
      </c>
      <c r="EI67" s="5">
        <v>0.71289999999999998</v>
      </c>
      <c r="EJ67" s="5">
        <v>0.27600000000000002</v>
      </c>
      <c r="EK67" s="5">
        <v>8.8999999999999999E-3</v>
      </c>
      <c r="EL67" s="5">
        <v>0.86460000000000004</v>
      </c>
      <c r="EM67" s="5">
        <v>0.65700000000000003</v>
      </c>
      <c r="EN67" s="5">
        <v>1</v>
      </c>
      <c r="EO67" s="5">
        <v>6.5117000000000003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0.64049999999999996</v>
      </c>
      <c r="FW67" s="4">
        <v>0.71189999999999998</v>
      </c>
      <c r="FX67" s="4">
        <v>0.27610000000000001</v>
      </c>
      <c r="FY67" s="4">
        <v>8.8999999999999999E-3</v>
      </c>
      <c r="FZ67" s="4">
        <v>0.86380000000000001</v>
      </c>
      <c r="GA67" s="4">
        <v>0.65620000000000001</v>
      </c>
      <c r="GB67" s="4">
        <v>1</v>
      </c>
      <c r="GC67" s="4">
        <v>4.4074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0.64538181818181806</v>
      </c>
      <c r="II67" s="4">
        <f t="shared" si="9"/>
        <v>0.72579090909090904</v>
      </c>
      <c r="IJ67" s="4">
        <f t="shared" si="10"/>
        <v>0.26955454545454544</v>
      </c>
      <c r="IK67" s="4">
        <f t="shared" si="11"/>
        <v>9.1636363636363669E-3</v>
      </c>
      <c r="IL67" s="4">
        <f t="shared" si="12"/>
        <v>0.8538</v>
      </c>
      <c r="IM67" s="4">
        <f t="shared" si="13"/>
        <v>0.65776666666666672</v>
      </c>
      <c r="IN67" s="4">
        <f t="shared" si="14"/>
        <v>0.99853636363636367</v>
      </c>
      <c r="IO67" s="4">
        <f t="shared" si="15"/>
        <v>5.7853000000000003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k=20, r=0.1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k=10,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k=20, r=0.1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r=0.9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k=5, r=0.1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k=20, r=0.1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k=5, r=0.1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k=5, r=0.9</v>
      </c>
    </row>
    <row r="68" spans="1:257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0.62980000000000003</v>
      </c>
      <c r="K68" s="5">
        <v>0.69069999999999998</v>
      </c>
      <c r="L68" s="5">
        <v>0.28660000000000002</v>
      </c>
      <c r="M68" s="5">
        <v>4.7999999999999996E-3</v>
      </c>
      <c r="N68" s="5">
        <v>0.87670000000000003</v>
      </c>
      <c r="O68" s="5"/>
      <c r="P68" s="5">
        <v>1</v>
      </c>
      <c r="Q68" s="5">
        <v>6.8655999999999997</v>
      </c>
      <c r="R68" s="4">
        <v>0.64080000000000004</v>
      </c>
      <c r="S68" s="4">
        <v>0.71130000000000004</v>
      </c>
      <c r="T68" s="4">
        <v>0.2747</v>
      </c>
      <c r="U68" s="4">
        <v>8.8999999999999999E-3</v>
      </c>
      <c r="V68" s="4">
        <v>0.86270000000000002</v>
      </c>
      <c r="W68" s="4"/>
      <c r="X68" s="4">
        <v>1</v>
      </c>
      <c r="Y68" s="4">
        <v>4.8354999999999997</v>
      </c>
      <c r="Z68" s="5">
        <v>0.66390000000000005</v>
      </c>
      <c r="AA68" s="5">
        <v>0.76490000000000002</v>
      </c>
      <c r="AB68" s="5">
        <v>0.23530000000000001</v>
      </c>
      <c r="AC68" s="5">
        <v>1.49E-2</v>
      </c>
      <c r="AD68" s="5">
        <v>0.8327</v>
      </c>
      <c r="AE68" s="5"/>
      <c r="AF68" s="5">
        <v>1</v>
      </c>
      <c r="AG68" s="5">
        <v>3.6204000000000001</v>
      </c>
      <c r="AH68" s="4">
        <v>0.74629999999999996</v>
      </c>
      <c r="AI68" s="4">
        <v>0.9738</v>
      </c>
      <c r="AJ68" s="4">
        <v>0.14169999999999999</v>
      </c>
      <c r="AK68" s="4">
        <v>2.8799999999999999E-2</v>
      </c>
      <c r="AL68" s="4">
        <v>0.70650000000000002</v>
      </c>
      <c r="AM68" s="4"/>
      <c r="AN68" s="4">
        <v>0.9839</v>
      </c>
      <c r="AO68" s="4">
        <v>1.4193</v>
      </c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0.64170000000000005</v>
      </c>
      <c r="BG68" s="14">
        <v>0.7137</v>
      </c>
      <c r="BH68" s="14">
        <v>0.27489999999999998</v>
      </c>
      <c r="BI68" s="14">
        <v>8.8999999999999999E-3</v>
      </c>
      <c r="BJ68" s="14">
        <v>0.8639</v>
      </c>
      <c r="BK68" s="14">
        <v>0.65639999999999998</v>
      </c>
      <c r="BL68" s="14">
        <v>1</v>
      </c>
      <c r="BM68" s="14">
        <v>7.1966999999999999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16"/>
      <c r="CU68" s="16"/>
      <c r="CV68" s="16"/>
      <c r="CW68" s="16"/>
      <c r="CX68" s="16"/>
      <c r="CY68" s="16"/>
      <c r="CZ68" s="16"/>
      <c r="DA68" s="16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>
        <v>0.61670000000000003</v>
      </c>
      <c r="DS68" s="5">
        <v>0.66010000000000002</v>
      </c>
      <c r="DT68" s="5">
        <v>0.30890000000000001</v>
      </c>
      <c r="DU68" s="5">
        <v>1.6000000000000001E-3</v>
      </c>
      <c r="DV68" s="5">
        <v>0.88700000000000001</v>
      </c>
      <c r="DW68" s="5">
        <v>0.66149999999999998</v>
      </c>
      <c r="DX68" s="5">
        <v>1</v>
      </c>
      <c r="DY68" s="5">
        <v>12.2369</v>
      </c>
      <c r="DZ68" s="4">
        <v>0.62909999999999999</v>
      </c>
      <c r="EA68" s="4">
        <v>0.68710000000000004</v>
      </c>
      <c r="EB68" s="4">
        <v>0.29239999999999999</v>
      </c>
      <c r="EC68" s="4">
        <v>4.7999999999999996E-3</v>
      </c>
      <c r="ED68" s="4">
        <v>0.87860000000000005</v>
      </c>
      <c r="EE68" s="4">
        <v>0.6573</v>
      </c>
      <c r="EF68" s="4">
        <v>1</v>
      </c>
      <c r="EG68" s="4">
        <v>6.8388</v>
      </c>
      <c r="EH68" s="5">
        <v>0.6421</v>
      </c>
      <c r="EI68" s="5">
        <v>0.71499999999999997</v>
      </c>
      <c r="EJ68" s="5">
        <v>0.27410000000000001</v>
      </c>
      <c r="EK68" s="5">
        <v>8.8999999999999999E-3</v>
      </c>
      <c r="EL68" s="5">
        <v>0.86370000000000002</v>
      </c>
      <c r="EM68" s="5">
        <v>0.65639999999999998</v>
      </c>
      <c r="EN68" s="5">
        <v>1</v>
      </c>
      <c r="EO68" s="5">
        <v>6.5716000000000001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0.64159999999999995</v>
      </c>
      <c r="FW68" s="4">
        <v>0.71419999999999995</v>
      </c>
      <c r="FX68" s="4">
        <v>0.27439999999999998</v>
      </c>
      <c r="FY68" s="4">
        <v>8.8999999999999999E-3</v>
      </c>
      <c r="FZ68" s="4">
        <v>0.86280000000000001</v>
      </c>
      <c r="GA68" s="4"/>
      <c r="GB68" s="4">
        <v>1</v>
      </c>
      <c r="GC68" s="4">
        <v>4.9832000000000001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0.64695000000000003</v>
      </c>
      <c r="II68" s="4">
        <f t="shared" si="9"/>
        <v>0.72914999999999996</v>
      </c>
      <c r="IJ68" s="4">
        <f t="shared" si="10"/>
        <v>0.26605000000000001</v>
      </c>
      <c r="IK68" s="4">
        <f t="shared" si="11"/>
        <v>9.2100000000000012E-3</v>
      </c>
      <c r="IL68" s="4">
        <f t="shared" si="12"/>
        <v>0.85220000000000007</v>
      </c>
      <c r="IM68" s="4">
        <f t="shared" si="13"/>
        <v>0.65789999999999993</v>
      </c>
      <c r="IN68" s="4">
        <f t="shared" si="14"/>
        <v>0.99839</v>
      </c>
      <c r="IO68" s="4">
        <f t="shared" si="15"/>
        <v>6.3469199999999999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k=20, r=0.1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k=20, r=0.1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k=20, r=0.1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r=0.9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k=5, r=0.1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k=20, r=0.1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k=5, r=0.1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k=5, r=0.9</v>
      </c>
    </row>
    <row r="69" spans="1:257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0.64480000000000004</v>
      </c>
      <c r="BG69" s="14">
        <v>0.72150000000000003</v>
      </c>
      <c r="BH69" s="14">
        <v>0.2732</v>
      </c>
      <c r="BI69" s="14">
        <v>8.8999999999999999E-3</v>
      </c>
      <c r="BJ69" s="14">
        <v>0.86509999999999998</v>
      </c>
      <c r="BK69" s="14">
        <v>0.65449999999999997</v>
      </c>
      <c r="BL69" s="14">
        <v>1</v>
      </c>
      <c r="BM69" s="14">
        <v>8.1708999999999996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0.64449999999999996</v>
      </c>
      <c r="CU69" s="4">
        <v>0.72060000000000002</v>
      </c>
      <c r="CV69" s="4">
        <v>0.2772</v>
      </c>
      <c r="CW69" s="4">
        <v>8.8999999999999999E-3</v>
      </c>
      <c r="CX69" s="4">
        <v>0.86380000000000001</v>
      </c>
      <c r="CY69" s="4">
        <v>0.65380000000000005</v>
      </c>
      <c r="CZ69" s="4">
        <v>1</v>
      </c>
      <c r="DA69" s="4">
        <v>5.0563000000000002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>
        <v>0.61539999999999995</v>
      </c>
      <c r="DS69" s="5">
        <v>0.65790000000000004</v>
      </c>
      <c r="DT69" s="5">
        <v>0.31909999999999999</v>
      </c>
      <c r="DU69" s="5">
        <v>1.6000000000000001E-3</v>
      </c>
      <c r="DV69" s="5">
        <v>0.88880000000000003</v>
      </c>
      <c r="DW69" s="5">
        <v>0.66120000000000001</v>
      </c>
      <c r="DX69" s="5">
        <v>1</v>
      </c>
      <c r="DY69" s="5">
        <v>12.5428</v>
      </c>
      <c r="DZ69" s="4">
        <v>0.62970000000000004</v>
      </c>
      <c r="EA69" s="4">
        <v>0.68930000000000002</v>
      </c>
      <c r="EB69" s="4">
        <v>0.29880000000000001</v>
      </c>
      <c r="EC69" s="4">
        <v>4.7999999999999996E-3</v>
      </c>
      <c r="ED69" s="4">
        <v>0.88039999999999996</v>
      </c>
      <c r="EE69" s="4">
        <v>0.65620000000000001</v>
      </c>
      <c r="EF69" s="4">
        <v>1</v>
      </c>
      <c r="EG69" s="4">
        <v>6.7182000000000004</v>
      </c>
      <c r="EH69" s="5">
        <v>0.64510000000000001</v>
      </c>
      <c r="EI69" s="5">
        <v>0.72250000000000003</v>
      </c>
      <c r="EJ69" s="5">
        <v>0.27260000000000001</v>
      </c>
      <c r="EK69" s="5">
        <v>8.8999999999999999E-3</v>
      </c>
      <c r="EL69" s="5">
        <v>0.86509999999999998</v>
      </c>
      <c r="EM69" s="5">
        <v>0.65459999999999996</v>
      </c>
      <c r="EN69" s="5">
        <v>1</v>
      </c>
      <c r="EO69" s="5">
        <v>6.2313999999999998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0.63590000000000002</v>
      </c>
      <c r="II69" s="4">
        <f t="shared" si="9"/>
        <v>0.70235999999999998</v>
      </c>
      <c r="IJ69" s="4">
        <f t="shared" si="10"/>
        <v>0.28817999999999999</v>
      </c>
      <c r="IK69" s="4">
        <f t="shared" si="11"/>
        <v>6.6199999999999991E-3</v>
      </c>
      <c r="IL69" s="4">
        <f t="shared" si="12"/>
        <v>0.87263999999999997</v>
      </c>
      <c r="IM69" s="4">
        <f t="shared" si="13"/>
        <v>0.65605999999999998</v>
      </c>
      <c r="IN69" s="4">
        <f t="shared" si="14"/>
        <v>1</v>
      </c>
      <c r="IO69" s="4">
        <f t="shared" si="15"/>
        <v>7.7439200000000001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k=20, r=0.1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k=20, r=0.1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k=20, r=0.1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k=10,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k=20, r=0.1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k=20, r=0.1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k=15, r=0.5</v>
      </c>
    </row>
    <row r="70" spans="1:257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0.6633</v>
      </c>
      <c r="BG70" s="14">
        <v>0.7621</v>
      </c>
      <c r="BH70" s="14">
        <v>0.26369999999999999</v>
      </c>
      <c r="BI70" s="14">
        <v>8.6999999999999994E-3</v>
      </c>
      <c r="BJ70" s="14">
        <v>0.87160000000000004</v>
      </c>
      <c r="BK70" s="14">
        <v>0.6714</v>
      </c>
      <c r="BL70" s="14">
        <v>0.99980000000000002</v>
      </c>
      <c r="BM70" s="14">
        <v>7.4893999999999998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0.6633</v>
      </c>
      <c r="CU70" s="4">
        <v>0.76170000000000004</v>
      </c>
      <c r="CV70" s="4">
        <v>0.2661</v>
      </c>
      <c r="CW70" s="4">
        <v>8.8000000000000005E-3</v>
      </c>
      <c r="CX70" s="4">
        <v>0.87</v>
      </c>
      <c r="CY70" s="4">
        <v>0.67059999999999997</v>
      </c>
      <c r="CZ70" s="4">
        <v>0.99990000000000001</v>
      </c>
      <c r="DA70" s="4">
        <v>5.8464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>
        <v>0.6401</v>
      </c>
      <c r="DS70" s="5">
        <v>0.71160000000000001</v>
      </c>
      <c r="DT70" s="5">
        <v>0.29780000000000001</v>
      </c>
      <c r="DU70" s="5">
        <v>1.6000000000000001E-3</v>
      </c>
      <c r="DV70" s="5">
        <v>0.89280000000000004</v>
      </c>
      <c r="DW70" s="5">
        <v>0.67320000000000002</v>
      </c>
      <c r="DX70" s="5">
        <v>1</v>
      </c>
      <c r="DY70" s="5">
        <v>13.1806</v>
      </c>
      <c r="DZ70" s="4">
        <v>0.65239999999999998</v>
      </c>
      <c r="EA70" s="4">
        <v>0.73970000000000002</v>
      </c>
      <c r="EB70" s="4">
        <v>0.2777</v>
      </c>
      <c r="EC70" s="4">
        <v>4.7000000000000002E-3</v>
      </c>
      <c r="ED70" s="4">
        <v>0.88529999999999998</v>
      </c>
      <c r="EE70" s="4">
        <v>0.6694</v>
      </c>
      <c r="EF70" s="4">
        <v>1</v>
      </c>
      <c r="EG70" s="4">
        <v>8.1219000000000001</v>
      </c>
      <c r="EH70" s="5">
        <v>0.66359999999999997</v>
      </c>
      <c r="EI70" s="5">
        <v>0.76229999999999998</v>
      </c>
      <c r="EJ70" s="5">
        <v>0.2631</v>
      </c>
      <c r="EK70" s="5">
        <v>8.8000000000000005E-3</v>
      </c>
      <c r="EL70" s="5">
        <v>0.87129999999999996</v>
      </c>
      <c r="EM70" s="5">
        <v>0.67179999999999995</v>
      </c>
      <c r="EN70" s="5">
        <v>0.99990000000000001</v>
      </c>
      <c r="EO70" s="5">
        <v>7.0610999999999997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0.66290000000000004</v>
      </c>
      <c r="FW70" s="4">
        <v>0.76160000000000005</v>
      </c>
      <c r="FX70" s="4">
        <v>0.26390000000000002</v>
      </c>
      <c r="FY70" s="4">
        <v>8.8000000000000005E-3</v>
      </c>
      <c r="FZ70" s="4">
        <v>0.87029999999999996</v>
      </c>
      <c r="GA70" s="4">
        <v>0.67079999999999995</v>
      </c>
      <c r="GB70" s="4">
        <v>0.99990000000000001</v>
      </c>
      <c r="GC70" s="4">
        <v>5.3186999999999998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0.65760000000000007</v>
      </c>
      <c r="II70" s="4">
        <f t="shared" si="9"/>
        <v>0.74983333333333346</v>
      </c>
      <c r="IJ70" s="4">
        <f t="shared" si="10"/>
        <v>0.27205000000000007</v>
      </c>
      <c r="IK70" s="4">
        <f t="shared" si="11"/>
        <v>6.9000000000000008E-3</v>
      </c>
      <c r="IL70" s="4">
        <f t="shared" si="12"/>
        <v>0.87688333333333335</v>
      </c>
      <c r="IM70" s="4">
        <f t="shared" si="13"/>
        <v>0.67119999999999991</v>
      </c>
      <c r="IN70" s="4">
        <f t="shared" si="14"/>
        <v>0.99991666666666668</v>
      </c>
      <c r="IO70" s="4">
        <f t="shared" si="15"/>
        <v>7.8363499999999995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k=20, r=0.1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k=20, r=0.1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k=20, r=0.1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k=15,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k=20, r=0.1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k=20, r=0.1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k=20, r=0.1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k=50, r=0.5</v>
      </c>
    </row>
    <row r="71" spans="1:257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0.62560000000000004</v>
      </c>
      <c r="K71" s="5">
        <v>0.68240000000000001</v>
      </c>
      <c r="L71" s="5">
        <v>0.29349999999999998</v>
      </c>
      <c r="M71" s="5">
        <v>5.1000000000000004E-3</v>
      </c>
      <c r="N71" s="5">
        <v>0.874</v>
      </c>
      <c r="O71" s="5"/>
      <c r="P71" s="5">
        <v>1</v>
      </c>
      <c r="Q71" s="5">
        <v>6.7430000000000003</v>
      </c>
      <c r="R71" s="4">
        <v>0.63849999999999996</v>
      </c>
      <c r="S71" s="4">
        <v>0.70979999999999999</v>
      </c>
      <c r="T71" s="4">
        <v>0.27400000000000002</v>
      </c>
      <c r="U71" s="4">
        <v>9.5999999999999992E-3</v>
      </c>
      <c r="V71" s="4">
        <v>0.85580000000000001</v>
      </c>
      <c r="W71" s="4"/>
      <c r="X71" s="4">
        <v>1</v>
      </c>
      <c r="Y71" s="4">
        <v>4.7178000000000004</v>
      </c>
      <c r="Z71" s="5">
        <v>0.66790000000000005</v>
      </c>
      <c r="AA71" s="5">
        <v>0.78010000000000002</v>
      </c>
      <c r="AB71" s="5">
        <v>0.21260000000000001</v>
      </c>
      <c r="AC71" s="5">
        <v>1.5900000000000001E-2</v>
      </c>
      <c r="AD71" s="5">
        <v>0.81440000000000001</v>
      </c>
      <c r="AE71" s="5"/>
      <c r="AF71" s="5">
        <v>1</v>
      </c>
      <c r="AG71" s="5">
        <v>4.3971999999999998</v>
      </c>
      <c r="AH71" s="4">
        <v>0.76470000000000005</v>
      </c>
      <c r="AI71" s="4">
        <v>1.0119</v>
      </c>
      <c r="AJ71" s="4">
        <v>0.13750000000000001</v>
      </c>
      <c r="AK71" s="4">
        <v>2.8799999999999999E-2</v>
      </c>
      <c r="AL71" s="4">
        <v>0.68140000000000001</v>
      </c>
      <c r="AM71" s="4"/>
      <c r="AN71" s="4">
        <v>0.9839</v>
      </c>
      <c r="AO71" s="4">
        <v>1.4583999999999999</v>
      </c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0.63929999999999998</v>
      </c>
      <c r="BG71" s="14">
        <v>0.71179999999999999</v>
      </c>
      <c r="BH71" s="14">
        <v>0.27079999999999999</v>
      </c>
      <c r="BI71" s="14">
        <v>9.5999999999999992E-3</v>
      </c>
      <c r="BJ71" s="14">
        <v>0.85699999999999998</v>
      </c>
      <c r="BK71" s="14">
        <v>0.60299999999999998</v>
      </c>
      <c r="BL71" s="14">
        <v>1</v>
      </c>
      <c r="BM71" s="14">
        <v>7.6002000000000001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0.63919999999999999</v>
      </c>
      <c r="CU71" s="4">
        <v>0.71120000000000005</v>
      </c>
      <c r="CV71" s="4">
        <v>0.2717</v>
      </c>
      <c r="CW71" s="4">
        <v>9.5999999999999992E-3</v>
      </c>
      <c r="CX71" s="4">
        <v>0.85489999999999999</v>
      </c>
      <c r="CY71" s="4">
        <v>0.60240000000000005</v>
      </c>
      <c r="CZ71" s="4">
        <v>1</v>
      </c>
      <c r="DA71" s="4">
        <v>5.0037000000000003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>
        <v>0.61129999999999995</v>
      </c>
      <c r="DS71" s="5">
        <v>0.65</v>
      </c>
      <c r="DT71" s="5">
        <v>0.32340000000000002</v>
      </c>
      <c r="DU71" s="5">
        <v>1.6999999999999999E-3</v>
      </c>
      <c r="DV71" s="5">
        <v>0.8861</v>
      </c>
      <c r="DW71" s="5">
        <v>0.61570000000000003</v>
      </c>
      <c r="DX71" s="5">
        <v>1</v>
      </c>
      <c r="DY71" s="5">
        <v>11.1332</v>
      </c>
      <c r="DZ71" s="4">
        <v>0.62450000000000006</v>
      </c>
      <c r="EA71" s="4">
        <v>0.6794</v>
      </c>
      <c r="EB71" s="4">
        <v>0.30059999999999998</v>
      </c>
      <c r="EC71" s="4">
        <v>5.1000000000000004E-3</v>
      </c>
      <c r="ED71" s="4">
        <v>0.87549999999999994</v>
      </c>
      <c r="EE71" s="4">
        <v>0.60960000000000003</v>
      </c>
      <c r="EF71" s="4">
        <v>1</v>
      </c>
      <c r="EG71" s="4">
        <v>6.6148999999999996</v>
      </c>
      <c r="EH71" s="5">
        <v>0.63980000000000004</v>
      </c>
      <c r="EI71" s="5">
        <v>0.71330000000000005</v>
      </c>
      <c r="EJ71" s="5">
        <v>0.26939999999999997</v>
      </c>
      <c r="EK71" s="5">
        <v>9.5999999999999992E-3</v>
      </c>
      <c r="EL71" s="5">
        <v>0.85589999999999999</v>
      </c>
      <c r="EM71" s="5">
        <v>0.60360000000000003</v>
      </c>
      <c r="EN71" s="5">
        <v>1</v>
      </c>
      <c r="EO71" s="14">
        <v>6.5031999999999996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0.6391</v>
      </c>
      <c r="FW71" s="4">
        <v>0.71189999999999998</v>
      </c>
      <c r="FX71" s="4">
        <v>0.27079999999999999</v>
      </c>
      <c r="FY71" s="4">
        <v>9.5999999999999992E-3</v>
      </c>
      <c r="FZ71" s="4">
        <v>0.85540000000000005</v>
      </c>
      <c r="GA71" s="4">
        <v>0.60319999999999996</v>
      </c>
      <c r="GB71" s="4">
        <v>1</v>
      </c>
      <c r="GC71" s="4">
        <v>4.6199000000000003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0.64564545454545452</v>
      </c>
      <c r="II71" s="4">
        <f t="shared" si="9"/>
        <v>0.72833636363636378</v>
      </c>
      <c r="IJ71" s="4">
        <f t="shared" si="10"/>
        <v>0.2662363636363636</v>
      </c>
      <c r="IK71" s="4">
        <f t="shared" si="11"/>
        <v>9.6636363636363621E-3</v>
      </c>
      <c r="IL71" s="4">
        <f t="shared" si="12"/>
        <v>0.84516363636363634</v>
      </c>
      <c r="IM71" s="4">
        <f t="shared" si="13"/>
        <v>0.60625000000000007</v>
      </c>
      <c r="IN71" s="4">
        <f t="shared" si="14"/>
        <v>0.99853636363636367</v>
      </c>
      <c r="IO71" s="4">
        <f t="shared" si="15"/>
        <v>6.125163636363637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k=20, r=0.1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r=0.1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k=20, r=0.1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k=5, r=0.9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k=5, r=0.1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k=20, r=0.1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k=5, r=0.1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k=5, r=0.9</v>
      </c>
    </row>
    <row r="72" spans="1:257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0.62539999999999996</v>
      </c>
      <c r="K72" s="5">
        <v>0.68089999999999995</v>
      </c>
      <c r="L72" s="5">
        <v>0.29670000000000002</v>
      </c>
      <c r="M72" s="5">
        <v>4.7999999999999996E-3</v>
      </c>
      <c r="N72" s="5">
        <v>0.87819999999999998</v>
      </c>
      <c r="O72" s="5"/>
      <c r="P72" s="5">
        <v>1</v>
      </c>
      <c r="Q72" s="5">
        <v>6.1218000000000004</v>
      </c>
      <c r="R72" s="4">
        <v>0.63670000000000004</v>
      </c>
      <c r="S72" s="4">
        <v>0.70240000000000002</v>
      </c>
      <c r="T72" s="4">
        <v>0.28349999999999997</v>
      </c>
      <c r="U72" s="4">
        <v>8.8999999999999999E-3</v>
      </c>
      <c r="V72" s="4">
        <v>0.86299999999999999</v>
      </c>
      <c r="W72" s="4"/>
      <c r="X72" s="4">
        <v>1</v>
      </c>
      <c r="Y72" s="4">
        <v>4.6097999999999999</v>
      </c>
      <c r="Z72" s="5">
        <v>0.66139999999999999</v>
      </c>
      <c r="AA72" s="5">
        <v>0.75929999999999997</v>
      </c>
      <c r="AB72" s="5">
        <v>0.23569999999999999</v>
      </c>
      <c r="AC72" s="5">
        <v>1.4800000000000001E-2</v>
      </c>
      <c r="AD72" s="5">
        <v>0.83250000000000002</v>
      </c>
      <c r="AE72" s="5"/>
      <c r="AF72" s="5">
        <v>1</v>
      </c>
      <c r="AG72" s="5">
        <v>3.7776000000000001</v>
      </c>
      <c r="AH72" s="4">
        <v>0.74650000000000005</v>
      </c>
      <c r="AI72" s="4">
        <v>0.97470000000000001</v>
      </c>
      <c r="AJ72" s="4">
        <v>0.13969999999999999</v>
      </c>
      <c r="AK72" s="4">
        <v>2.87E-2</v>
      </c>
      <c r="AL72" s="4">
        <v>0.70499999999999996</v>
      </c>
      <c r="AM72" s="4"/>
      <c r="AN72" s="4">
        <v>0.9839</v>
      </c>
      <c r="AO72" s="4">
        <v>1.4599</v>
      </c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0.63780000000000003</v>
      </c>
      <c r="BG72" s="14">
        <v>0.7056</v>
      </c>
      <c r="BH72" s="14">
        <v>0.28260000000000002</v>
      </c>
      <c r="BI72" s="14">
        <v>8.8999999999999999E-3</v>
      </c>
      <c r="BJ72" s="14">
        <v>0.86439999999999995</v>
      </c>
      <c r="BK72" s="14">
        <v>0.65710000000000002</v>
      </c>
      <c r="BL72" s="14">
        <v>1</v>
      </c>
      <c r="BM72" s="14">
        <v>6.7561999999999998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0.63690000000000002</v>
      </c>
      <c r="CU72" s="4">
        <v>0.70309999999999995</v>
      </c>
      <c r="CV72" s="4">
        <v>0.28110000000000002</v>
      </c>
      <c r="CW72" s="4">
        <v>8.8000000000000005E-3</v>
      </c>
      <c r="CX72" s="4">
        <v>0.86460000000000004</v>
      </c>
      <c r="CY72" s="4">
        <v>0.65700000000000003</v>
      </c>
      <c r="CZ72" s="4">
        <v>1</v>
      </c>
      <c r="DA72" s="4">
        <v>4.9683000000000002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>
        <v>0.61140000000000005</v>
      </c>
      <c r="DS72" s="5">
        <v>0.64949999999999997</v>
      </c>
      <c r="DT72" s="5">
        <v>0.31819999999999998</v>
      </c>
      <c r="DU72" s="5">
        <v>1.6000000000000001E-3</v>
      </c>
      <c r="DV72" s="5">
        <v>0.88800000000000001</v>
      </c>
      <c r="DW72" s="5">
        <v>0.66290000000000004</v>
      </c>
      <c r="DX72" s="5">
        <v>1</v>
      </c>
      <c r="DY72" s="5">
        <v>10.1677</v>
      </c>
      <c r="DZ72" s="4">
        <v>0.62419999999999998</v>
      </c>
      <c r="EA72" s="4">
        <v>0.67669999999999997</v>
      </c>
      <c r="EB72" s="4">
        <v>0.30070000000000002</v>
      </c>
      <c r="EC72" s="4">
        <v>4.7999999999999996E-3</v>
      </c>
      <c r="ED72" s="4">
        <v>0.87939999999999996</v>
      </c>
      <c r="EE72" s="4">
        <v>0.6583</v>
      </c>
      <c r="EF72" s="4">
        <v>1</v>
      </c>
      <c r="EG72" s="4">
        <v>6.31</v>
      </c>
      <c r="EH72" s="5">
        <v>0.63819999999999999</v>
      </c>
      <c r="EI72" s="5">
        <v>0.70669999999999999</v>
      </c>
      <c r="EJ72" s="5">
        <v>0.2787</v>
      </c>
      <c r="EK72" s="5">
        <v>8.8999999999999999E-3</v>
      </c>
      <c r="EL72" s="5">
        <v>0.86439999999999995</v>
      </c>
      <c r="EM72" s="5">
        <v>0.65720000000000001</v>
      </c>
      <c r="EN72" s="5">
        <v>1</v>
      </c>
      <c r="EO72" s="5">
        <v>6.9934000000000003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0.63770000000000004</v>
      </c>
      <c r="FW72" s="4">
        <v>0.70569999999999999</v>
      </c>
      <c r="FX72" s="4">
        <v>0.28000000000000003</v>
      </c>
      <c r="FY72" s="4">
        <v>8.8999999999999999E-3</v>
      </c>
      <c r="FZ72" s="4">
        <v>0.86339999999999995</v>
      </c>
      <c r="GA72" s="4">
        <v>0.65649999999999997</v>
      </c>
      <c r="GB72" s="4">
        <v>1</v>
      </c>
      <c r="GC72" s="4">
        <v>4.5437000000000003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0.64262727272727271</v>
      </c>
      <c r="II72" s="4">
        <f t="shared" si="9"/>
        <v>0.71963636363636363</v>
      </c>
      <c r="IJ72" s="4">
        <f t="shared" si="10"/>
        <v>0.27275454545454547</v>
      </c>
      <c r="IK72" s="4">
        <f t="shared" si="11"/>
        <v>9.1545454545454569E-3</v>
      </c>
      <c r="IL72" s="4">
        <f t="shared" si="12"/>
        <v>0.85377272727272735</v>
      </c>
      <c r="IM72" s="4">
        <f t="shared" si="13"/>
        <v>0.65816666666666668</v>
      </c>
      <c r="IN72" s="4">
        <f t="shared" si="14"/>
        <v>0.99853636363636367</v>
      </c>
      <c r="IO72" s="4">
        <f t="shared" si="15"/>
        <v>5.8409454545454542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k=20, r=0.1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k=20, r=0.1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k=20, r=0.1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r=0.9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k=5, r=0.1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k=20, r=0.1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k=5, r=0.1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k=5, r=0.9</v>
      </c>
    </row>
    <row r="73" spans="1:257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0.6361</v>
      </c>
      <c r="K73" s="5">
        <v>0.70620000000000005</v>
      </c>
      <c r="L73" s="5">
        <v>0.29060000000000002</v>
      </c>
      <c r="M73" s="5">
        <v>4.7999999999999996E-3</v>
      </c>
      <c r="N73" s="5">
        <v>0.88439999999999996</v>
      </c>
      <c r="O73" s="5"/>
      <c r="P73" s="5">
        <v>1</v>
      </c>
      <c r="Q73" s="5">
        <v>6.2088999999999999</v>
      </c>
      <c r="R73" s="4">
        <v>0.64480000000000004</v>
      </c>
      <c r="S73" s="4">
        <v>0.72160000000000002</v>
      </c>
      <c r="T73" s="4">
        <v>0.27300000000000002</v>
      </c>
      <c r="U73" s="4">
        <v>8.8999999999999999E-3</v>
      </c>
      <c r="V73" s="4">
        <v>0.86799999999999999</v>
      </c>
      <c r="W73" s="4"/>
      <c r="X73" s="4">
        <v>1</v>
      </c>
      <c r="Y73" s="4">
        <v>4.7163000000000004</v>
      </c>
      <c r="Z73" s="5">
        <v>0.66790000000000005</v>
      </c>
      <c r="AA73" s="5">
        <v>0.77549999999999997</v>
      </c>
      <c r="AB73" s="5">
        <v>0.22989999999999999</v>
      </c>
      <c r="AC73" s="5">
        <v>1.49E-2</v>
      </c>
      <c r="AD73" s="5">
        <v>0.83550000000000002</v>
      </c>
      <c r="AE73" s="5"/>
      <c r="AF73" s="5">
        <v>1</v>
      </c>
      <c r="AG73" s="5">
        <v>3.5611999999999999</v>
      </c>
      <c r="AH73" s="4">
        <v>0.75139999999999996</v>
      </c>
      <c r="AI73" s="4">
        <v>0.98680000000000001</v>
      </c>
      <c r="AJ73" s="4">
        <v>0.13919999999999999</v>
      </c>
      <c r="AK73" s="4">
        <v>2.87E-2</v>
      </c>
      <c r="AL73" s="4">
        <v>0.70550000000000002</v>
      </c>
      <c r="AM73" s="4"/>
      <c r="AN73" s="4">
        <v>0.9839</v>
      </c>
      <c r="AO73" s="4">
        <v>1.4221999999999999</v>
      </c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0.64629999999999999</v>
      </c>
      <c r="BG73" s="14">
        <v>0.7258</v>
      </c>
      <c r="BH73" s="14">
        <v>0.27200000000000002</v>
      </c>
      <c r="BI73" s="14">
        <v>8.8999999999999999E-3</v>
      </c>
      <c r="BJ73" s="14">
        <v>0.86909999999999998</v>
      </c>
      <c r="BK73" s="14">
        <v>0.65869999999999995</v>
      </c>
      <c r="BL73" s="14">
        <v>1</v>
      </c>
      <c r="BM73" s="14">
        <v>6.4455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>
        <v>0.62490000000000001</v>
      </c>
      <c r="DS73" s="5">
        <v>0.67979999999999996</v>
      </c>
      <c r="DT73" s="5">
        <v>0.3115</v>
      </c>
      <c r="DU73" s="5">
        <v>1.6000000000000001E-3</v>
      </c>
      <c r="DV73" s="5">
        <v>0.89459999999999995</v>
      </c>
      <c r="DW73" s="5">
        <v>0.66559999999999997</v>
      </c>
      <c r="DX73" s="5">
        <v>1</v>
      </c>
      <c r="DY73" s="5">
        <v>10.0472</v>
      </c>
      <c r="DZ73" s="4">
        <v>0.63500000000000001</v>
      </c>
      <c r="EA73" s="4">
        <v>0.70250000000000001</v>
      </c>
      <c r="EB73" s="4">
        <v>0.29430000000000001</v>
      </c>
      <c r="EC73" s="4">
        <v>4.7999999999999996E-3</v>
      </c>
      <c r="ED73" s="4">
        <v>0.88590000000000002</v>
      </c>
      <c r="EE73" s="4">
        <v>0.66049999999999998</v>
      </c>
      <c r="EF73" s="4">
        <v>1</v>
      </c>
      <c r="EG73" s="4">
        <v>6.2020999999999997</v>
      </c>
      <c r="EH73" s="5">
        <v>0.64629999999999999</v>
      </c>
      <c r="EI73" s="5">
        <v>0.72570000000000001</v>
      </c>
      <c r="EJ73" s="5">
        <v>0.27229999999999999</v>
      </c>
      <c r="EK73" s="5">
        <v>8.8999999999999999E-3</v>
      </c>
      <c r="EL73" s="5">
        <v>0.86939999999999995</v>
      </c>
      <c r="EM73" s="5">
        <v>0.65869999999999995</v>
      </c>
      <c r="EN73" s="5">
        <v>1</v>
      </c>
      <c r="EO73" s="5">
        <v>6.9488000000000003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0.65294444444444444</v>
      </c>
      <c r="II73" s="4">
        <f t="shared" si="9"/>
        <v>0.74464444444444444</v>
      </c>
      <c r="IJ73" s="4">
        <f t="shared" si="10"/>
        <v>0.26434444444444444</v>
      </c>
      <c r="IK73" s="4">
        <f t="shared" si="11"/>
        <v>9.2333333333333347E-3</v>
      </c>
      <c r="IL73" s="4">
        <f t="shared" si="12"/>
        <v>0.85650000000000004</v>
      </c>
      <c r="IM73" s="4">
        <f t="shared" si="13"/>
        <v>0.66087499999999999</v>
      </c>
      <c r="IN73" s="4">
        <f t="shared" si="14"/>
        <v>0.99821111111111116</v>
      </c>
      <c r="IO73" s="4">
        <f t="shared" si="15"/>
        <v>6.0124444444444443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r=0.1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r=0.1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k=20, r=0.1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r=0.9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k=5, r=0.1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k=20, r=0.1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k=5, r=0.1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k=5, r=0.9</v>
      </c>
    </row>
    <row r="74" spans="1:257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0.63319999999999999</v>
      </c>
      <c r="K74" s="5">
        <v>0.69810000000000005</v>
      </c>
      <c r="L74" s="5">
        <v>0.27500000000000002</v>
      </c>
      <c r="M74" s="5">
        <v>4.7000000000000002E-3</v>
      </c>
      <c r="N74" s="5">
        <v>0.87570000000000003</v>
      </c>
      <c r="O74" s="5"/>
      <c r="P74" s="5">
        <v>1</v>
      </c>
      <c r="Q74" s="5">
        <v>6.0881999999999996</v>
      </c>
      <c r="R74" s="4">
        <v>0.64480000000000004</v>
      </c>
      <c r="S74" s="4">
        <v>0.71950000000000003</v>
      </c>
      <c r="T74" s="4">
        <v>0.26419999999999999</v>
      </c>
      <c r="U74" s="4">
        <v>8.8000000000000005E-3</v>
      </c>
      <c r="V74" s="4">
        <v>0.86229999999999996</v>
      </c>
      <c r="W74" s="4"/>
      <c r="X74" s="4">
        <v>1</v>
      </c>
      <c r="Y74" s="4">
        <v>4.7542</v>
      </c>
      <c r="Z74" s="5">
        <v>0.6673</v>
      </c>
      <c r="AA74" s="5">
        <v>0.76839999999999997</v>
      </c>
      <c r="AB74" s="5">
        <v>0.23899999999999999</v>
      </c>
      <c r="AC74" s="5">
        <v>1.44E-2</v>
      </c>
      <c r="AD74" s="5">
        <v>0.8357</v>
      </c>
      <c r="AE74" s="5"/>
      <c r="AF74" s="5">
        <v>1</v>
      </c>
      <c r="AG74" s="5">
        <v>4.1414</v>
      </c>
      <c r="AH74" s="4">
        <v>0.72360000000000002</v>
      </c>
      <c r="AI74" s="4">
        <v>0.90269999999999995</v>
      </c>
      <c r="AJ74" s="4">
        <v>0.17979999999999999</v>
      </c>
      <c r="AK74" s="4">
        <v>2.7300000000000001E-2</v>
      </c>
      <c r="AL74" s="4">
        <v>0.73540000000000005</v>
      </c>
      <c r="AM74" s="4"/>
      <c r="AN74" s="4">
        <v>0.98260000000000003</v>
      </c>
      <c r="AO74" s="4">
        <v>1.4679</v>
      </c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0.64580000000000004</v>
      </c>
      <c r="BG74" s="14">
        <v>0.72219999999999995</v>
      </c>
      <c r="BH74" s="14">
        <v>0.2656</v>
      </c>
      <c r="BI74" s="14">
        <v>8.6999999999999994E-3</v>
      </c>
      <c r="BJ74" s="14">
        <v>0.8629</v>
      </c>
      <c r="BK74" s="14">
        <v>0.66579999999999995</v>
      </c>
      <c r="BL74" s="14">
        <v>0.99980000000000002</v>
      </c>
      <c r="BM74" s="14">
        <v>7.4696999999999996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>
        <v>0.61929999999999996</v>
      </c>
      <c r="DS74" s="5">
        <v>0.6663</v>
      </c>
      <c r="DT74" s="5">
        <v>0.2999</v>
      </c>
      <c r="DU74" s="5">
        <v>1.6000000000000001E-3</v>
      </c>
      <c r="DV74" s="5">
        <v>0.88570000000000004</v>
      </c>
      <c r="DW74" s="5">
        <v>0.66610000000000003</v>
      </c>
      <c r="DX74" s="5">
        <v>1</v>
      </c>
      <c r="DY74" s="5">
        <v>10.9992</v>
      </c>
      <c r="DZ74" s="4">
        <v>0.63229999999999997</v>
      </c>
      <c r="EA74" s="4">
        <v>0.69479999999999997</v>
      </c>
      <c r="EB74" s="4">
        <v>0.28199999999999997</v>
      </c>
      <c r="EC74" s="4">
        <v>4.7000000000000002E-3</v>
      </c>
      <c r="ED74" s="4">
        <v>0.87760000000000005</v>
      </c>
      <c r="EE74" s="4">
        <v>0.66320000000000001</v>
      </c>
      <c r="EF74" s="4">
        <v>1</v>
      </c>
      <c r="EG74" s="4">
        <v>6.1898999999999997</v>
      </c>
      <c r="EH74" s="5">
        <v>0.64629999999999999</v>
      </c>
      <c r="EI74" s="5">
        <v>0.72350000000000003</v>
      </c>
      <c r="EJ74" s="5">
        <v>0.2651</v>
      </c>
      <c r="EK74" s="5">
        <v>8.6999999999999994E-3</v>
      </c>
      <c r="EL74" s="5">
        <v>0.8629</v>
      </c>
      <c r="EM74" s="5">
        <v>0.66649999999999998</v>
      </c>
      <c r="EN74" s="5">
        <v>0.99990000000000001</v>
      </c>
      <c r="EO74" s="5">
        <v>6.3573000000000004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0.64811111111111108</v>
      </c>
      <c r="II74" s="4">
        <f t="shared" si="9"/>
        <v>0.72929999999999984</v>
      </c>
      <c r="IJ74" s="4">
        <f t="shared" si="10"/>
        <v>0.26207777777777774</v>
      </c>
      <c r="IK74" s="4">
        <f t="shared" si="11"/>
        <v>8.9444444444444441E-3</v>
      </c>
      <c r="IL74" s="4">
        <f t="shared" si="12"/>
        <v>0.85377777777777775</v>
      </c>
      <c r="IM74" s="4">
        <f t="shared" si="13"/>
        <v>0.66539999999999999</v>
      </c>
      <c r="IN74" s="4">
        <f t="shared" si="14"/>
        <v>0.99803333333333333</v>
      </c>
      <c r="IO74" s="4">
        <f t="shared" si="15"/>
        <v>6.1451000000000002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k=20, r=0.1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k=20, r=0.1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k=20, r=0.1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r=0.9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k=5, r=0.1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k=20,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r=0.1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k=5, r=0.9</v>
      </c>
    </row>
    <row r="75" spans="1:257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0.62580000000000002</v>
      </c>
      <c r="K75" s="5">
        <v>0.68149999999999999</v>
      </c>
      <c r="L75" s="5">
        <v>0.29520000000000002</v>
      </c>
      <c r="M75" s="5">
        <v>4.8999999999999998E-3</v>
      </c>
      <c r="N75" s="5">
        <v>0.87880000000000003</v>
      </c>
      <c r="O75" s="5"/>
      <c r="P75" s="5">
        <v>1</v>
      </c>
      <c r="Q75" s="5">
        <v>6.35</v>
      </c>
      <c r="R75" s="4">
        <v>0.63859999999999995</v>
      </c>
      <c r="S75" s="4">
        <v>0.7087</v>
      </c>
      <c r="T75" s="4">
        <v>0.2697</v>
      </c>
      <c r="U75" s="4">
        <v>9.1999999999999998E-3</v>
      </c>
      <c r="V75" s="4">
        <v>0.86219999999999997</v>
      </c>
      <c r="W75" s="4"/>
      <c r="X75" s="4">
        <v>1</v>
      </c>
      <c r="Y75" s="4">
        <v>4.9466999999999999</v>
      </c>
      <c r="Z75" s="5">
        <v>0.66969999999999996</v>
      </c>
      <c r="AA75" s="5">
        <v>0.7823</v>
      </c>
      <c r="AB75" s="5">
        <v>0.20930000000000001</v>
      </c>
      <c r="AC75" s="5">
        <v>1.54E-2</v>
      </c>
      <c r="AD75" s="5">
        <v>0.82410000000000005</v>
      </c>
      <c r="AE75" s="5"/>
      <c r="AF75" s="5">
        <v>1</v>
      </c>
      <c r="AG75" s="5">
        <v>3.8525999999999998</v>
      </c>
      <c r="AH75" s="4">
        <v>0.7702</v>
      </c>
      <c r="AI75" s="4">
        <v>1.0291999999999999</v>
      </c>
      <c r="AJ75" s="4">
        <v>0.13750000000000001</v>
      </c>
      <c r="AK75" s="4">
        <v>2.86E-2</v>
      </c>
      <c r="AL75" s="4">
        <v>0.68910000000000005</v>
      </c>
      <c r="AM75" s="4"/>
      <c r="AN75" s="4">
        <v>0.9839</v>
      </c>
      <c r="AO75" s="4">
        <v>1.4888999999999999</v>
      </c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0.63949999999999996</v>
      </c>
      <c r="BG75" s="14">
        <v>0.71160000000000001</v>
      </c>
      <c r="BH75" s="14">
        <v>0.26910000000000001</v>
      </c>
      <c r="BI75" s="14">
        <v>9.1000000000000004E-3</v>
      </c>
      <c r="BJ75" s="14">
        <v>0.8629</v>
      </c>
      <c r="BK75" s="14">
        <v>0.63719999999999999</v>
      </c>
      <c r="BL75" s="14">
        <v>1</v>
      </c>
      <c r="BM75" s="14">
        <v>6.2297000000000002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0.63990000000000002</v>
      </c>
      <c r="CU75" s="4">
        <v>0.71319999999999995</v>
      </c>
      <c r="CV75" s="4">
        <v>0.2732</v>
      </c>
      <c r="CW75" s="4">
        <v>9.1999999999999998E-3</v>
      </c>
      <c r="CX75" s="4">
        <v>0.86009999999999998</v>
      </c>
      <c r="CY75" s="4">
        <v>0.63580000000000003</v>
      </c>
      <c r="CZ75" s="4">
        <v>1</v>
      </c>
      <c r="DA75" s="4">
        <v>4.8108000000000004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>
        <v>0.6099</v>
      </c>
      <c r="DS75" s="5">
        <v>0.64759999999999995</v>
      </c>
      <c r="DT75" s="5">
        <v>0.32429999999999998</v>
      </c>
      <c r="DU75" s="5">
        <v>1.6000000000000001E-3</v>
      </c>
      <c r="DV75" s="5">
        <v>0.88880000000000003</v>
      </c>
      <c r="DW75" s="5">
        <v>0.65629999999999999</v>
      </c>
      <c r="DX75" s="5">
        <v>1</v>
      </c>
      <c r="DY75" s="5">
        <v>11.427</v>
      </c>
      <c r="DZ75" s="4">
        <v>0.62409999999999999</v>
      </c>
      <c r="EA75" s="4">
        <v>0.67820000000000003</v>
      </c>
      <c r="EB75" s="4">
        <v>0.29830000000000001</v>
      </c>
      <c r="EC75" s="4">
        <v>4.8999999999999998E-3</v>
      </c>
      <c r="ED75" s="4">
        <v>0.87949999999999995</v>
      </c>
      <c r="EE75" s="4">
        <v>0.64649999999999996</v>
      </c>
      <c r="EF75" s="4">
        <v>1</v>
      </c>
      <c r="EG75" s="4">
        <v>6.5747</v>
      </c>
      <c r="EH75" s="5">
        <v>0.63990000000000002</v>
      </c>
      <c r="EI75" s="5">
        <v>0.71289999999999998</v>
      </c>
      <c r="EJ75" s="5">
        <v>0.26679999999999998</v>
      </c>
      <c r="EK75" s="5">
        <v>9.1000000000000004E-3</v>
      </c>
      <c r="EL75" s="5">
        <v>0.86250000000000004</v>
      </c>
      <c r="EM75" s="5">
        <v>0.63680000000000003</v>
      </c>
      <c r="EN75" s="5">
        <v>1</v>
      </c>
      <c r="EO75" s="5">
        <v>6.5388000000000002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0.63939999999999997</v>
      </c>
      <c r="FW75" s="4">
        <v>0.7117</v>
      </c>
      <c r="FX75" s="4">
        <v>0.26800000000000002</v>
      </c>
      <c r="FY75" s="4">
        <v>9.1999999999999998E-3</v>
      </c>
      <c r="FZ75" s="4">
        <v>0.86160000000000003</v>
      </c>
      <c r="GA75" s="4">
        <v>0.63629999999999998</v>
      </c>
      <c r="GB75" s="4">
        <v>1</v>
      </c>
      <c r="GC75" s="4">
        <v>4.4897999999999998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0.64618181818181819</v>
      </c>
      <c r="II75" s="4">
        <f t="shared" ref="II75:II109" si="17">AVERAGEIFS(B75:IG75,metrics.rec,"MSE")</f>
        <v>0.72970909090909086</v>
      </c>
      <c r="IJ75" s="4">
        <f t="shared" ref="IJ75:IJ109" si="18">AVERAGEIFS(B75:IG75,metrics.rec,"R")</f>
        <v>0.26476363636363637</v>
      </c>
      <c r="IK75" s="4">
        <f t="shared" ref="IK75:IK109" si="19">AVERAGEIFS(B75:IG75,metrics.rec,"Precision")</f>
        <v>9.3454545454545457E-3</v>
      </c>
      <c r="IL75" s="4">
        <f t="shared" ref="IL75:IL109" si="20">AVERAGEIFS(B75:IG75,metrics.rec,"Recall")</f>
        <v>0.85082727272727265</v>
      </c>
      <c r="IM75" s="4">
        <f t="shared" ref="IM75:IM109" si="21">AVERAGEIFS(B75:IG75,metrics.rec,"Coverage")</f>
        <v>0.64148333333333329</v>
      </c>
      <c r="IN75" s="4">
        <f t="shared" ref="IN75:IN109" si="22">AVERAGEIFS(B75:IG75,metrics.rec,"Recatio")</f>
        <v>0.99853636363636367</v>
      </c>
      <c r="IO75" s="4">
        <f t="shared" ref="IO75:IO109" si="23">AVERAGEIFS(B75:IG75,metrics.rec,"Time")</f>
        <v>5.8316454545454546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k=20, r=0.1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k=20, r=0.1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k=20, r=0.1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r=0.9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k=5, r=0.1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k=20, r=0.1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k=5, r=0.1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k=5, r=0.9</v>
      </c>
    </row>
    <row r="76" spans="1:257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0.64080000000000004</v>
      </c>
      <c r="K76" s="5">
        <v>0.71120000000000005</v>
      </c>
      <c r="L76" s="5">
        <v>0.26819999999999999</v>
      </c>
      <c r="M76" s="5">
        <v>4.7999999999999996E-3</v>
      </c>
      <c r="N76" s="5">
        <v>0.87350000000000005</v>
      </c>
      <c r="O76" s="5"/>
      <c r="P76" s="5">
        <v>1</v>
      </c>
      <c r="Q76" s="5">
        <v>6.4724000000000004</v>
      </c>
      <c r="R76" s="4">
        <v>0.64800000000000002</v>
      </c>
      <c r="S76" s="4">
        <v>0.72540000000000004</v>
      </c>
      <c r="T76" s="4">
        <v>0.26500000000000001</v>
      </c>
      <c r="U76" s="4">
        <v>8.8999999999999999E-3</v>
      </c>
      <c r="V76" s="4">
        <v>0.86060000000000003</v>
      </c>
      <c r="W76" s="4"/>
      <c r="X76" s="4">
        <v>1</v>
      </c>
      <c r="Y76" s="4">
        <v>5.0396999999999998</v>
      </c>
      <c r="Z76" s="5">
        <v>0.66690000000000005</v>
      </c>
      <c r="AA76" s="5">
        <v>0.77</v>
      </c>
      <c r="AB76" s="5">
        <v>0.23330000000000001</v>
      </c>
      <c r="AC76" s="5">
        <v>1.49E-2</v>
      </c>
      <c r="AD76" s="5">
        <v>0.83130000000000004</v>
      </c>
      <c r="AE76" s="5"/>
      <c r="AF76" s="5">
        <v>1</v>
      </c>
      <c r="AG76" s="5">
        <v>3.5750999999999999</v>
      </c>
      <c r="AH76" s="4">
        <v>0.74639999999999995</v>
      </c>
      <c r="AI76" s="4">
        <v>0.97499999999999998</v>
      </c>
      <c r="AJ76" s="4">
        <v>0.1421</v>
      </c>
      <c r="AK76" s="4">
        <v>2.8299999999999999E-2</v>
      </c>
      <c r="AL76" s="4">
        <v>0.70740000000000003</v>
      </c>
      <c r="AM76" s="4"/>
      <c r="AN76" s="4">
        <v>0.98480000000000001</v>
      </c>
      <c r="AO76" s="4">
        <v>1.3409</v>
      </c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0.64849999999999997</v>
      </c>
      <c r="BG76" s="14">
        <v>0.72699999999999998</v>
      </c>
      <c r="BH76" s="14">
        <v>0.26279999999999998</v>
      </c>
      <c r="BI76" s="14">
        <v>8.8999999999999999E-3</v>
      </c>
      <c r="BJ76" s="14">
        <v>0.86129999999999995</v>
      </c>
      <c r="BK76" s="14">
        <v>0.65359999999999996</v>
      </c>
      <c r="BL76" s="14">
        <v>1</v>
      </c>
      <c r="BM76" s="14">
        <v>7.2796000000000003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0.64890000000000003</v>
      </c>
      <c r="CU76" s="4">
        <v>0.72729999999999995</v>
      </c>
      <c r="CV76" s="4">
        <v>0.26679999999999998</v>
      </c>
      <c r="CW76" s="4">
        <v>8.8999999999999999E-3</v>
      </c>
      <c r="CX76" s="4">
        <v>0.85970000000000002</v>
      </c>
      <c r="CY76" s="4">
        <v>0.65229999999999999</v>
      </c>
      <c r="CZ76" s="4">
        <v>1</v>
      </c>
      <c r="DA76" s="4">
        <v>4.8292000000000002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>
        <v>0.63229999999999997</v>
      </c>
      <c r="DS76" s="5">
        <v>0.6905</v>
      </c>
      <c r="DT76" s="5">
        <v>0.29530000000000001</v>
      </c>
      <c r="DU76" s="5">
        <v>1.6000000000000001E-3</v>
      </c>
      <c r="DV76" s="5">
        <v>0.88129999999999997</v>
      </c>
      <c r="DW76" s="5">
        <v>0.65610000000000002</v>
      </c>
      <c r="DX76" s="5">
        <v>1</v>
      </c>
      <c r="DY76" s="5">
        <v>11.6678</v>
      </c>
      <c r="DZ76" s="4">
        <v>0.64090000000000003</v>
      </c>
      <c r="EA76" s="4">
        <v>0.71089999999999998</v>
      </c>
      <c r="EB76" s="4">
        <v>0.27900000000000003</v>
      </c>
      <c r="EC76" s="4">
        <v>4.7999999999999996E-3</v>
      </c>
      <c r="ED76" s="4">
        <v>0.87490000000000001</v>
      </c>
      <c r="EE76" s="4">
        <v>0.65380000000000005</v>
      </c>
      <c r="EF76" s="4">
        <v>1</v>
      </c>
      <c r="EG76" s="4">
        <v>7.8903999999999996</v>
      </c>
      <c r="EH76" s="5">
        <v>0.64939999999999998</v>
      </c>
      <c r="EI76" s="5">
        <v>0.72899999999999998</v>
      </c>
      <c r="EJ76" s="5">
        <v>0.26250000000000001</v>
      </c>
      <c r="EK76" s="5">
        <v>8.8999999999999999E-3</v>
      </c>
      <c r="EL76" s="5">
        <v>0.86129999999999995</v>
      </c>
      <c r="EM76" s="5">
        <v>0.65359999999999996</v>
      </c>
      <c r="EN76" s="5">
        <v>1</v>
      </c>
      <c r="EO76" s="5">
        <v>6.4703999999999997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0.64870000000000005</v>
      </c>
      <c r="FW76" s="4">
        <v>0.72789999999999999</v>
      </c>
      <c r="FX76" s="4">
        <v>0.26419999999999999</v>
      </c>
      <c r="FY76" s="4">
        <v>8.8999999999999999E-3</v>
      </c>
      <c r="FZ76" s="4">
        <v>0.86019999999999996</v>
      </c>
      <c r="GA76" s="4">
        <v>0.65300000000000002</v>
      </c>
      <c r="GB76" s="4">
        <v>1</v>
      </c>
      <c r="GC76" s="4">
        <v>4.4904999999999999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0.65495454545454546</v>
      </c>
      <c r="II76" s="4">
        <f t="shared" si="17"/>
        <v>0.74442727272727283</v>
      </c>
      <c r="IJ76" s="4">
        <f t="shared" si="18"/>
        <v>0.25660000000000005</v>
      </c>
      <c r="IK76" s="4">
        <f t="shared" si="19"/>
        <v>9.1363636363636386E-3</v>
      </c>
      <c r="IL76" s="4">
        <f t="shared" si="20"/>
        <v>0.85041818181818196</v>
      </c>
      <c r="IM76" s="4">
        <f t="shared" si="21"/>
        <v>0.65373333333333328</v>
      </c>
      <c r="IN76" s="4">
        <f t="shared" si="22"/>
        <v>0.99861818181818185</v>
      </c>
      <c r="IO76" s="4">
        <f t="shared" si="23"/>
        <v>6.0490999999999993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k=20, r=0.1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k=20, r=0.1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k=20, r=0.1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r=0.9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k=5, r=0.1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k=20, r=0.1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k=5, r=0.1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k=5, r=0.9</v>
      </c>
    </row>
    <row r="77" spans="1:257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0.66669999999999996</v>
      </c>
      <c r="K77" s="5">
        <v>0.76429999999999998</v>
      </c>
      <c r="L77" s="5">
        <v>0.25590000000000002</v>
      </c>
      <c r="M77" s="5">
        <v>4.8999999999999998E-3</v>
      </c>
      <c r="N77" s="5">
        <v>0.87350000000000005</v>
      </c>
      <c r="O77" s="5"/>
      <c r="P77" s="5">
        <v>1</v>
      </c>
      <c r="Q77" s="5">
        <v>6.4146999999999998</v>
      </c>
      <c r="R77" s="4">
        <v>0.68740000000000001</v>
      </c>
      <c r="S77" s="4">
        <v>0.80730000000000002</v>
      </c>
      <c r="T77" s="4">
        <v>0.2407</v>
      </c>
      <c r="U77" s="4">
        <v>9.4000000000000004E-3</v>
      </c>
      <c r="V77" s="4">
        <v>0.85570000000000002</v>
      </c>
      <c r="W77" s="4"/>
      <c r="X77" s="4">
        <v>1</v>
      </c>
      <c r="Y77" s="4">
        <v>4.6859999999999999</v>
      </c>
      <c r="Z77" s="5">
        <v>0.72450000000000003</v>
      </c>
      <c r="AA77" s="5">
        <v>0.89559999999999995</v>
      </c>
      <c r="AB77" s="5">
        <v>0.19789999999999999</v>
      </c>
      <c r="AC77" s="5">
        <v>1.7100000000000001E-2</v>
      </c>
      <c r="AD77" s="5">
        <v>0.82499999999999996</v>
      </c>
      <c r="AE77" s="5"/>
      <c r="AF77" s="5">
        <v>1</v>
      </c>
      <c r="AG77" s="5">
        <v>3.4704999999999999</v>
      </c>
      <c r="AH77" s="4">
        <v>0.78580000000000005</v>
      </c>
      <c r="AI77" s="4">
        <v>1.0617000000000001</v>
      </c>
      <c r="AJ77" s="4">
        <v>0.12180000000000001</v>
      </c>
      <c r="AK77" s="4">
        <v>5.57E-2</v>
      </c>
      <c r="AL77" s="4">
        <v>0.59509999999999996</v>
      </c>
      <c r="AM77" s="4"/>
      <c r="AN77" s="4">
        <v>0.97770000000000001</v>
      </c>
      <c r="AO77" s="4">
        <v>1.3599000000000001</v>
      </c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>
        <v>0.64629999999999999</v>
      </c>
      <c r="DS77" s="5">
        <v>0.71689999999999998</v>
      </c>
      <c r="DT77" s="5">
        <v>0.28000000000000003</v>
      </c>
      <c r="DU77" s="5">
        <v>1.6000000000000001E-3</v>
      </c>
      <c r="DV77" s="5">
        <v>0.88290000000000002</v>
      </c>
      <c r="DW77" s="5">
        <v>0.6361</v>
      </c>
      <c r="DX77" s="5">
        <v>1</v>
      </c>
      <c r="DY77" s="5">
        <v>10.1197</v>
      </c>
      <c r="DZ77" s="4">
        <v>0.6643</v>
      </c>
      <c r="EA77" s="4">
        <v>0.75890000000000002</v>
      </c>
      <c r="EB77" s="4">
        <v>0.26690000000000003</v>
      </c>
      <c r="EC77" s="4">
        <v>5.0000000000000001E-3</v>
      </c>
      <c r="ED77" s="4">
        <v>0.87380000000000002</v>
      </c>
      <c r="EE77" s="4">
        <v>0.63190000000000002</v>
      </c>
      <c r="EF77" s="4">
        <v>1</v>
      </c>
      <c r="EG77" s="4">
        <v>7.7628000000000004</v>
      </c>
      <c r="EH77" s="5">
        <v>0.68810000000000004</v>
      </c>
      <c r="EI77" s="5">
        <v>0.81020000000000003</v>
      </c>
      <c r="EJ77" s="5">
        <v>0.24379999999999999</v>
      </c>
      <c r="EK77" s="5">
        <v>9.2999999999999992E-3</v>
      </c>
      <c r="EL77" s="5">
        <v>0.85699999999999998</v>
      </c>
      <c r="EM77" s="5">
        <v>0.61899999999999999</v>
      </c>
      <c r="EN77" s="5">
        <v>1</v>
      </c>
      <c r="EO77" s="5">
        <v>6.3742999999999999</v>
      </c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>
        <f t="shared" si="16"/>
        <v>0.68882500000000002</v>
      </c>
      <c r="II77" s="4">
        <f t="shared" si="17"/>
        <v>0.81671249999999995</v>
      </c>
      <c r="IJ77" s="4">
        <f t="shared" si="18"/>
        <v>0.23442500000000002</v>
      </c>
      <c r="IK77" s="4">
        <f t="shared" si="19"/>
        <v>1.3075000000000002E-2</v>
      </c>
      <c r="IL77" s="4">
        <f t="shared" si="20"/>
        <v>0.83080000000000009</v>
      </c>
      <c r="IM77" s="4">
        <f t="shared" si="21"/>
        <v>0.629</v>
      </c>
      <c r="IN77" s="4">
        <f t="shared" si="22"/>
        <v>0.99721250000000006</v>
      </c>
      <c r="IO77" s="4">
        <f t="shared" si="23"/>
        <v>5.95275</v>
      </c>
      <c r="IP77" s="1" t="str" cm="1">
        <f t="array" aca="1" ref="IP77" ca="1">CONCATENATE(INDIRECT(ADDRESS(1,MATCH(_xlfn.MINIFS(B77:IG77,metrics.rec,"MAE"),B77:IG77,0)+1)), ", ", INDIRECT(ADDRESS(2,MATCH(_xlfn.MINIFS(B77:IG77,metrics.rec,"MAE"),B77:IG77,0)+1)))</f>
        <v>k=20, r=0.1</v>
      </c>
      <c r="IQ77" s="1" t="str" cm="1">
        <f t="array" aca="1" ref="IQ77" ca="1">CONCATENATE(INDIRECT(ADDRESS(1,MATCH(_xlfn.MINIFS(B77:IG77,metrics.rec,"MSE"),B77:IG77,0)+1)), ", ", INDIRECT(ADDRESS(2,MATCH(_xlfn.MINIFS(B77:IG77,metrics.rec,"MSE"),B77:IG77,0)+1)))</f>
        <v>k=20, r=0.1</v>
      </c>
      <c r="IR77" s="1" t="str" cm="1">
        <f t="array" aca="1" ref="IR77" ca="1">CONCATENATE(INDIRECT(ADDRESS(1,MATCH(_xlfn.MAXIFS(B77:IG77,metrics.rec,"R"),B77:IG77,0)+1)), ", ", INDIRECT(ADDRESS(2,MATCH(_xlfn.MAXIFS(B77:IG77,metrics.rec,"R"),B77:IG77,0)+1)))</f>
        <v>k=20, r=0.1</v>
      </c>
      <c r="IS77" s="1" t="str" cm="1">
        <f t="array" aca="1" ref="IS77" ca="1">CONCATENATE(INDIRECT(ADDRESS(1,MATCH(_xlfn.MAXIFS(B77:IG77,metrics.rec,"Precision"),B77:IG77,0)+1)), ", ", INDIRECT(ADDRESS(2,MATCH(_xlfn.MAXIFS(B77:IG77,metrics.rec,"Precision"),B77:IG77,0)+1)))</f>
        <v>k=5, r=0.9</v>
      </c>
      <c r="IT77" s="1" t="str" cm="1">
        <f t="array" aca="1" ref="IT77" ca="1">CONCATENATE(INDIRECT(ADDRESS(1,MATCH(_xlfn.MAXIFS(B77:IG77,metrics.rec,"Recall"),B77:IG77,0)+1)), ", ", INDIRECT(ADDRESS(2,MATCH(_xlfn.MAXIFS(B77:IG77,metrics.rec,"Recall"),B77:IG77,0)+1)))</f>
        <v>k=5, r=0.1</v>
      </c>
      <c r="IU77" s="1" t="str" cm="1">
        <f t="array" aca="1" ref="IU77" ca="1">CONCATENATE(INDIRECT(ADDRESS(1,MATCH(_xlfn.MAXIFS(B77:IG77,metrics.rec,"Coverage"),B77:IG77,0)+1)), ", ", INDIRECT(ADDRESS(2,MATCH(_xlfn.MAXIFS(B77:IG77,metrics.rec,"Coverage"),B77:IG77,0)+1)))</f>
        <v>k=20, r=0.1</v>
      </c>
      <c r="IV77" s="1" t="str" cm="1">
        <f t="array" aca="1" ref="IV77" ca="1">CONCATENATE(INDIRECT(ADDRESS(1,MATCH(_xlfn.MAXIFS(B77:IG77,metrics.rec,"Recatio"),B77:IG77,0)+1)), ", ", INDIRECT(ADDRESS(2,MATCH(_xlfn.MAXIFS(B77:IG77,metrics.rec,"Recatio"),B77:IG77,0)+1)))</f>
        <v>k=5, r=0.1</v>
      </c>
      <c r="IW77" s="1" t="str" cm="1">
        <f t="array" aca="1" ref="IW77" ca="1">CONCATENATE(INDIRECT(ADDRESS(1,MATCH(_xlfn.MINIFS(B77:IG77,metrics.rec,"Time"),B77:IG77,0)+1)), ", ", INDIRECT(ADDRESS(2,MATCH(_xlfn.MINIFS(B77:IG77,metrics.rec,"Time"),B77:IG77,0)+1)))</f>
        <v>k=5, r=0.9</v>
      </c>
    </row>
    <row r="78" spans="1:257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0.62749999999999995</v>
      </c>
      <c r="K78" s="5">
        <v>0.68359999999999999</v>
      </c>
      <c r="L78" s="5">
        <v>0.29039999999999999</v>
      </c>
      <c r="M78" s="5">
        <v>4.7999999999999996E-3</v>
      </c>
      <c r="N78" s="5">
        <v>0.87219999999999998</v>
      </c>
      <c r="O78" s="5"/>
      <c r="P78" s="5">
        <v>1</v>
      </c>
      <c r="Q78" s="5">
        <v>6.6969000000000003</v>
      </c>
      <c r="R78" s="4">
        <v>0.63900000000000001</v>
      </c>
      <c r="S78" s="4">
        <v>0.70509999999999995</v>
      </c>
      <c r="T78" s="4">
        <v>0.27779999999999999</v>
      </c>
      <c r="U78" s="4">
        <v>8.8999999999999999E-3</v>
      </c>
      <c r="V78" s="4">
        <v>0.85819999999999996</v>
      </c>
      <c r="W78" s="4"/>
      <c r="X78" s="4">
        <v>1</v>
      </c>
      <c r="Y78" s="4">
        <v>4.8457999999999997</v>
      </c>
      <c r="Z78" s="5">
        <v>0.6633</v>
      </c>
      <c r="AA78" s="5">
        <v>0.76090000000000002</v>
      </c>
      <c r="AB78" s="5">
        <v>0.23449999999999999</v>
      </c>
      <c r="AC78" s="5">
        <v>1.49E-2</v>
      </c>
      <c r="AD78" s="5">
        <v>0.82830000000000004</v>
      </c>
      <c r="AE78" s="5"/>
      <c r="AF78" s="5">
        <v>1</v>
      </c>
      <c r="AG78" s="5">
        <v>3.5684</v>
      </c>
      <c r="AH78" s="4">
        <v>0.74739999999999995</v>
      </c>
      <c r="AI78" s="4">
        <v>0.9758</v>
      </c>
      <c r="AJ78" s="4">
        <v>0.13719999999999999</v>
      </c>
      <c r="AK78" s="4">
        <v>2.86E-2</v>
      </c>
      <c r="AL78" s="4">
        <v>0.70120000000000005</v>
      </c>
      <c r="AM78" s="4"/>
      <c r="AN78" s="4">
        <v>0.9839</v>
      </c>
      <c r="AO78" s="4">
        <v>1.2851999999999999</v>
      </c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>
        <v>0.6139</v>
      </c>
      <c r="DS78" s="5">
        <v>0.65300000000000002</v>
      </c>
      <c r="DT78" s="5">
        <v>0.31169999999999998</v>
      </c>
      <c r="DU78" s="5">
        <v>1.6000000000000001E-3</v>
      </c>
      <c r="DV78" s="5">
        <v>0.8831</v>
      </c>
      <c r="DW78" s="5">
        <v>0.65569999999999995</v>
      </c>
      <c r="DX78" s="5">
        <v>1</v>
      </c>
      <c r="DY78" s="5">
        <v>10.372199999999999</v>
      </c>
      <c r="DZ78" s="4">
        <v>0.62649999999999995</v>
      </c>
      <c r="EA78" s="4">
        <v>0.67989999999999995</v>
      </c>
      <c r="EB78" s="4">
        <v>0.29530000000000001</v>
      </c>
      <c r="EC78" s="4">
        <v>4.7999999999999996E-3</v>
      </c>
      <c r="ED78" s="4">
        <v>0.87419999999999998</v>
      </c>
      <c r="EE78" s="4">
        <v>0.65190000000000003</v>
      </c>
      <c r="EF78" s="4">
        <v>1</v>
      </c>
      <c r="EG78" s="4">
        <v>8.7761999999999993</v>
      </c>
      <c r="EH78" s="5">
        <v>0.64049999999999996</v>
      </c>
      <c r="EI78" s="5">
        <v>0.70950000000000002</v>
      </c>
      <c r="EJ78" s="5">
        <v>0.2762</v>
      </c>
      <c r="EK78" s="5">
        <v>8.8999999999999999E-3</v>
      </c>
      <c r="EL78" s="5">
        <v>0.85940000000000005</v>
      </c>
      <c r="EM78" s="5">
        <v>0.65169999999999995</v>
      </c>
      <c r="EN78" s="5">
        <v>1</v>
      </c>
      <c r="EO78" s="5">
        <v>6.7458</v>
      </c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>
        <f t="shared" si="16"/>
        <v>0.64663749999999998</v>
      </c>
      <c r="II78" s="4">
        <f t="shared" si="17"/>
        <v>0.72773749999999993</v>
      </c>
      <c r="IJ78" s="4">
        <f t="shared" si="18"/>
        <v>0.26547500000000002</v>
      </c>
      <c r="IK78" s="4">
        <f t="shared" si="19"/>
        <v>9.2624999999999999E-3</v>
      </c>
      <c r="IL78" s="4">
        <f t="shared" si="20"/>
        <v>0.84488750000000001</v>
      </c>
      <c r="IM78" s="4">
        <f t="shared" si="21"/>
        <v>0.6530999999999999</v>
      </c>
      <c r="IN78" s="4">
        <f t="shared" si="22"/>
        <v>0.99798750000000003</v>
      </c>
      <c r="IO78" s="4">
        <f t="shared" si="23"/>
        <v>6.3020875000000007</v>
      </c>
      <c r="IP78" s="1" t="str" cm="1">
        <f t="array" aca="1" ref="IP78" ca="1">CONCATENATE(INDIRECT(ADDRESS(1,MATCH(_xlfn.MINIFS(B78:IG78,metrics.rec,"MAE"),B78:IG78,0)+1)), ", ", INDIRECT(ADDRESS(2,MATCH(_xlfn.MINIFS(B78:IG78,metrics.rec,"MAE"),B78:IG78,0)+1)))</f>
        <v>k=20, r=0.1</v>
      </c>
      <c r="IQ78" s="1" t="str" cm="1">
        <f t="array" aca="1" ref="IQ78" ca="1">CONCATENATE(INDIRECT(ADDRESS(1,MATCH(_xlfn.MINIFS(B78:IG78,metrics.rec,"MSE"),B78:IG78,0)+1)), ", ", INDIRECT(ADDRESS(2,MATCH(_xlfn.MINIFS(B78:IG78,metrics.rec,"MSE"),B78:IG78,0)+1)))</f>
        <v>k=20, r=0.1</v>
      </c>
      <c r="IR78" s="1" t="str" cm="1">
        <f t="array" aca="1" ref="IR78" ca="1">CONCATENATE(INDIRECT(ADDRESS(1,MATCH(_xlfn.MAXIFS(B78:IG78,metrics.rec,"R"),B78:IG78,0)+1)), ", ", INDIRECT(ADDRESS(2,MATCH(_xlfn.MAXIFS(B78:IG78,metrics.rec,"R"),B78:IG78,0)+1)))</f>
        <v>k=20, r=0.1</v>
      </c>
      <c r="IS78" s="1" t="str" cm="1">
        <f t="array" aca="1" ref="IS78" ca="1">CONCATENATE(INDIRECT(ADDRESS(1,MATCH(_xlfn.MAXIFS(B78:IG78,metrics.rec,"Precision"),B78:IG78,0)+1)), ", ", INDIRECT(ADDRESS(2,MATCH(_xlfn.MAXIFS(B78:IG78,metrics.rec,"Precision"),B78:IG78,0)+1)))</f>
        <v>k=5, r=0.9</v>
      </c>
      <c r="IT78" s="1" t="str" cm="1">
        <f t="array" aca="1" ref="IT78" ca="1">CONCATENATE(INDIRECT(ADDRESS(1,MATCH(_xlfn.MAXIFS(B78:IG78,metrics.rec,"Recall"),B78:IG78,0)+1)), ", ", INDIRECT(ADDRESS(2,MATCH(_xlfn.MAXIFS(B78:IG78,metrics.rec,"Recall"),B78:IG78,0)+1)))</f>
        <v>k=20, r=0.1</v>
      </c>
      <c r="IU78" s="1" t="str" cm="1">
        <f t="array" aca="1" ref="IU78" ca="1">CONCATENATE(INDIRECT(ADDRESS(1,MATCH(_xlfn.MAXIFS(B78:IG78,metrics.rec,"Coverage"),B78:IG78,0)+1)), ", ", INDIRECT(ADDRESS(2,MATCH(_xlfn.MAXIFS(B78:IG78,metrics.rec,"Coverage"),B78:IG78,0)+1)))</f>
        <v>k=20, r=0.1</v>
      </c>
      <c r="IV78" s="1" t="str" cm="1">
        <f t="array" aca="1" ref="IV78" ca="1">CONCATENATE(INDIRECT(ADDRESS(1,MATCH(_xlfn.MAXIFS(B78:IG78,metrics.rec,"Recatio"),B78:IG78,0)+1)), ", ", INDIRECT(ADDRESS(2,MATCH(_xlfn.MAXIFS(B78:IG78,metrics.rec,"Recatio"),B78:IG78,0)+1)))</f>
        <v>k=5, r=0.1</v>
      </c>
      <c r="IW78" s="1" t="str" cm="1">
        <f t="array" aca="1" ref="IW78" ca="1">CONCATENATE(INDIRECT(ADDRESS(1,MATCH(_xlfn.MINIFS(B78:IG78,metrics.rec,"Time"),B78:IG78,0)+1)), ", ", INDIRECT(ADDRESS(2,MATCH(_xlfn.MINIFS(B78:IG78,metrics.rec,"Time"),B78:IG78,0)+1)))</f>
        <v>k=5, r=0.9</v>
      </c>
    </row>
    <row r="79" spans="1:257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0.627</v>
      </c>
      <c r="K79" s="5">
        <v>0.68459999999999999</v>
      </c>
      <c r="L79" s="5">
        <v>0.29149999999999998</v>
      </c>
      <c r="M79" s="5">
        <v>4.8999999999999998E-3</v>
      </c>
      <c r="N79" s="5">
        <v>0.87819999999999998</v>
      </c>
      <c r="O79" s="5"/>
      <c r="P79" s="5">
        <v>1</v>
      </c>
      <c r="Q79" s="5">
        <v>6.7542999999999997</v>
      </c>
      <c r="R79" s="4">
        <v>0.63819999999999999</v>
      </c>
      <c r="S79" s="4">
        <v>0.70589999999999997</v>
      </c>
      <c r="T79" s="4">
        <v>0.28100000000000003</v>
      </c>
      <c r="U79" s="4">
        <v>9.2999999999999992E-3</v>
      </c>
      <c r="V79" s="4">
        <v>0.86309999999999998</v>
      </c>
      <c r="W79" s="4"/>
      <c r="X79" s="4">
        <v>1</v>
      </c>
      <c r="Y79" s="4">
        <v>4.7812000000000001</v>
      </c>
      <c r="Z79" s="5">
        <v>0.66180000000000005</v>
      </c>
      <c r="AA79" s="5">
        <v>0.7601</v>
      </c>
      <c r="AB79" s="5">
        <v>0.23910000000000001</v>
      </c>
      <c r="AC79" s="5">
        <v>1.6799999999999999E-2</v>
      </c>
      <c r="AD79" s="5">
        <v>0.83030000000000004</v>
      </c>
      <c r="AE79" s="5"/>
      <c r="AF79" s="5">
        <v>1</v>
      </c>
      <c r="AG79" s="5">
        <v>3.4005000000000001</v>
      </c>
      <c r="AH79" s="4">
        <v>0.72860000000000003</v>
      </c>
      <c r="AI79" s="4">
        <v>0.92479999999999996</v>
      </c>
      <c r="AJ79" s="4">
        <v>0.16009999999999999</v>
      </c>
      <c r="AK79" s="4">
        <v>5.5100000000000003E-2</v>
      </c>
      <c r="AL79" s="4">
        <v>0.60629999999999995</v>
      </c>
      <c r="AM79" s="4"/>
      <c r="AN79" s="4">
        <v>0.97599999999999998</v>
      </c>
      <c r="AO79" s="4">
        <v>1.2231000000000001</v>
      </c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0.63959999999999995</v>
      </c>
      <c r="BG79" s="14">
        <v>0.70960000000000001</v>
      </c>
      <c r="BH79" s="14">
        <v>0.27910000000000001</v>
      </c>
      <c r="BI79" s="14">
        <v>9.1999999999999998E-3</v>
      </c>
      <c r="BJ79" s="14">
        <v>0.86460000000000004</v>
      </c>
      <c r="BK79" s="14">
        <v>0.63049999999999995</v>
      </c>
      <c r="BL79" s="14">
        <v>1</v>
      </c>
      <c r="BM79" s="14">
        <v>6.5134999999999996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0.63939999999999997</v>
      </c>
      <c r="CU79" s="4">
        <v>0.70889999999999997</v>
      </c>
      <c r="CV79" s="4">
        <v>0.28270000000000001</v>
      </c>
      <c r="CW79" s="4">
        <v>9.2999999999999992E-3</v>
      </c>
      <c r="CX79" s="4">
        <v>0.86299999999999999</v>
      </c>
      <c r="CY79" s="4">
        <v>0.62960000000000005</v>
      </c>
      <c r="CZ79" s="4">
        <v>1</v>
      </c>
      <c r="DA79" s="4">
        <v>4.8388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>
        <v>0.61360000000000003</v>
      </c>
      <c r="DS79" s="5">
        <v>0.65429999999999999</v>
      </c>
      <c r="DT79" s="5">
        <v>0.31690000000000002</v>
      </c>
      <c r="DU79" s="5">
        <v>1.6000000000000001E-3</v>
      </c>
      <c r="DV79" s="5">
        <v>0.88800000000000001</v>
      </c>
      <c r="DW79" s="5">
        <v>0.65600000000000003</v>
      </c>
      <c r="DX79" s="5">
        <v>1</v>
      </c>
      <c r="DY79" s="5">
        <v>10.2606</v>
      </c>
      <c r="DZ79" s="4">
        <v>0.62629999999999997</v>
      </c>
      <c r="EA79" s="4">
        <v>0.68169999999999997</v>
      </c>
      <c r="EB79" s="4">
        <v>0.29870000000000002</v>
      </c>
      <c r="EC79" s="4">
        <v>4.8999999999999998E-3</v>
      </c>
      <c r="ED79" s="4">
        <v>0.87970000000000004</v>
      </c>
      <c r="EE79" s="4">
        <v>0.64529999999999998</v>
      </c>
      <c r="EF79" s="4">
        <v>1</v>
      </c>
      <c r="EG79" s="4">
        <v>8.4438999999999993</v>
      </c>
      <c r="EH79" s="5">
        <v>0.63990000000000002</v>
      </c>
      <c r="EI79" s="5">
        <v>0.71050000000000002</v>
      </c>
      <c r="EJ79" s="5">
        <v>0.27829999999999999</v>
      </c>
      <c r="EK79" s="5">
        <v>9.2999999999999992E-3</v>
      </c>
      <c r="EL79" s="5">
        <v>0.86439999999999995</v>
      </c>
      <c r="EM79" s="5">
        <v>0.63029999999999997</v>
      </c>
      <c r="EN79" s="5">
        <v>1</v>
      </c>
      <c r="EO79" s="5">
        <v>6.3928000000000003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0.63949999999999996</v>
      </c>
      <c r="FW79" s="4">
        <v>0.70950000000000002</v>
      </c>
      <c r="FX79" s="4">
        <v>0.2792</v>
      </c>
      <c r="FY79" s="4">
        <v>9.2999999999999992E-3</v>
      </c>
      <c r="FZ79" s="4">
        <v>0.86350000000000005</v>
      </c>
      <c r="GA79" s="4"/>
      <c r="GB79" s="4">
        <v>1</v>
      </c>
      <c r="GC79" s="4">
        <v>4.7469000000000001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0.64255454545454538</v>
      </c>
      <c r="II79" s="4">
        <f t="shared" si="17"/>
        <v>0.71859090909090906</v>
      </c>
      <c r="IJ79" s="4">
        <f t="shared" si="18"/>
        <v>0.27367272727272729</v>
      </c>
      <c r="IK79" s="4">
        <f t="shared" si="19"/>
        <v>1.1936363636363636E-2</v>
      </c>
      <c r="IL79" s="4">
        <f t="shared" si="20"/>
        <v>0.84453636363636353</v>
      </c>
      <c r="IM79" s="4">
        <f t="shared" si="21"/>
        <v>0.63834000000000002</v>
      </c>
      <c r="IN79" s="4">
        <f t="shared" si="22"/>
        <v>0.99781818181818172</v>
      </c>
      <c r="IO79" s="4">
        <f t="shared" si="23"/>
        <v>5.9474000000000009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k=20, r=0.1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k=20, r=0.1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k=20, r=0.1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k=5, r=0.9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k=5, r=0.1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r=0.1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k=5, r=0.1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k=5, r=0.9</v>
      </c>
    </row>
    <row r="80" spans="1:257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0.64590000000000003</v>
      </c>
      <c r="K80" s="5">
        <v>0.71779999999999999</v>
      </c>
      <c r="L80" s="5">
        <v>0.2661</v>
      </c>
      <c r="M80" s="5">
        <v>5.3E-3</v>
      </c>
      <c r="N80" s="5">
        <v>0.86560000000000004</v>
      </c>
      <c r="O80" s="5"/>
      <c r="P80" s="5">
        <v>1</v>
      </c>
      <c r="Q80" s="5">
        <v>6.5420999999999996</v>
      </c>
      <c r="R80" s="4">
        <v>0.65959999999999996</v>
      </c>
      <c r="S80" s="4">
        <v>0.745</v>
      </c>
      <c r="T80" s="4">
        <v>0.24610000000000001</v>
      </c>
      <c r="U80" s="4">
        <v>1.01E-2</v>
      </c>
      <c r="V80" s="4">
        <v>0.84689999999999999</v>
      </c>
      <c r="W80" s="4"/>
      <c r="X80" s="4">
        <v>1</v>
      </c>
      <c r="Y80" s="4">
        <v>4.6768999999999998</v>
      </c>
      <c r="Z80" s="5">
        <v>0.68830000000000002</v>
      </c>
      <c r="AA80" s="5">
        <v>0.81240000000000001</v>
      </c>
      <c r="AB80" s="5">
        <v>0.2024</v>
      </c>
      <c r="AC80" s="5">
        <v>1.9E-2</v>
      </c>
      <c r="AD80" s="5">
        <v>0.81159999999999999</v>
      </c>
      <c r="AE80" s="5"/>
      <c r="AF80" s="5">
        <v>1</v>
      </c>
      <c r="AG80" s="5">
        <v>3.4575999999999998</v>
      </c>
      <c r="AH80" s="4">
        <v>0.75019999999999998</v>
      </c>
      <c r="AI80" s="4">
        <v>0.9758</v>
      </c>
      <c r="AJ80" s="4">
        <v>0.12230000000000001</v>
      </c>
      <c r="AK80" s="4">
        <v>6.4699999999999994E-2</v>
      </c>
      <c r="AL80" s="4">
        <v>0.54310000000000003</v>
      </c>
      <c r="AM80" s="4"/>
      <c r="AN80" s="4">
        <v>0.97409999999999997</v>
      </c>
      <c r="AO80" s="4">
        <v>1.429</v>
      </c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0.64500000000000002</v>
      </c>
      <c r="EA80" s="4">
        <v>0.71560000000000001</v>
      </c>
      <c r="EB80" s="4">
        <v>0.27250000000000002</v>
      </c>
      <c r="EC80" s="4">
        <v>5.3E-3</v>
      </c>
      <c r="ED80" s="4">
        <v>0.86639999999999995</v>
      </c>
      <c r="EE80" s="4">
        <v>0.58599999999999997</v>
      </c>
      <c r="EF80" s="4">
        <v>1</v>
      </c>
      <c r="EG80" s="4">
        <v>7.7237999999999998</v>
      </c>
      <c r="EH80" s="5">
        <v>0.66090000000000004</v>
      </c>
      <c r="EI80" s="5">
        <v>0.749</v>
      </c>
      <c r="EJ80" s="5">
        <v>0.25109999999999999</v>
      </c>
      <c r="EK80" s="5">
        <v>1.01E-2</v>
      </c>
      <c r="EL80" s="5">
        <v>0.84840000000000004</v>
      </c>
      <c r="EM80" s="5">
        <v>0.56630000000000003</v>
      </c>
      <c r="EN80" s="5">
        <v>1</v>
      </c>
      <c r="EO80" s="5">
        <v>6.1313000000000004</v>
      </c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>
        <f t="shared" si="16"/>
        <v>0.66927142857142852</v>
      </c>
      <c r="II80" s="4">
        <f t="shared" si="17"/>
        <v>0.7720999999999999</v>
      </c>
      <c r="IJ80" s="4">
        <f t="shared" si="18"/>
        <v>0.23418571428571427</v>
      </c>
      <c r="IK80" s="4">
        <f t="shared" si="19"/>
        <v>1.66E-2</v>
      </c>
      <c r="IL80" s="4">
        <f t="shared" si="20"/>
        <v>0.80848571428571425</v>
      </c>
      <c r="IM80" s="4">
        <f t="shared" si="21"/>
        <v>0.57614999999999994</v>
      </c>
      <c r="IN80" s="4">
        <f t="shared" si="22"/>
        <v>0.99629999999999996</v>
      </c>
      <c r="IO80" s="4">
        <f t="shared" si="23"/>
        <v>5.5293714285714284</v>
      </c>
      <c r="IP80" s="1" t="str" cm="1">
        <f t="array" aca="1" ref="IP80" ca="1">CONCATENATE(INDIRECT(ADDRESS(1,MATCH(_xlfn.MINIFS(B80:IG80,metrics.rec,"MAE"),B80:IG80,0)+1)), ", ", INDIRECT(ADDRESS(2,MATCH(_xlfn.MINIFS(B80:IG80,metrics.rec,"MAE"),B80:IG80,0)+1)))</f>
        <v>k=5, r=0.1</v>
      </c>
      <c r="IQ80" s="1" t="str" cm="1">
        <f t="array" aca="1" ref="IQ80" ca="1">CONCATENATE(INDIRECT(ADDRESS(1,MATCH(_xlfn.MINIFS(B80:IG80,metrics.rec,"MSE"),B80:IG80,0)+1)), ", ", INDIRECT(ADDRESS(2,MATCH(_xlfn.MINIFS(B80:IG80,metrics.rec,"MSE"),B80:IG80,0)+1)))</f>
        <v>k=5, r=0.1</v>
      </c>
      <c r="IR80" s="1" t="str" cm="1">
        <f t="array" aca="1" ref="IR80" ca="1">CONCATENATE(INDIRECT(ADDRESS(1,MATCH(_xlfn.MAXIFS(B80:IG80,metrics.rec,"R"),B80:IG80,0)+1)), ", ", INDIRECT(ADDRESS(2,MATCH(_xlfn.MAXIFS(B80:IG80,metrics.rec,"R"),B80:IG80,0)+1)))</f>
        <v>k=5, r=0.1</v>
      </c>
      <c r="IS80" s="1" t="str" cm="1">
        <f t="array" aca="1" ref="IS80" ca="1">CONCATENATE(INDIRECT(ADDRESS(1,MATCH(_xlfn.MAXIFS(B80:IG80,metrics.rec,"Precision"),B80:IG80,0)+1)), ", ", INDIRECT(ADDRESS(2,MATCH(_xlfn.MAXIFS(B80:IG80,metrics.rec,"Precision"),B80:IG80,0)+1)))</f>
        <v>k=5, r=0.9</v>
      </c>
      <c r="IT80" s="1" t="str" cm="1">
        <f t="array" aca="1" ref="IT80" ca="1">CONCATENATE(INDIRECT(ADDRESS(1,MATCH(_xlfn.MAXIFS(B80:IG80,metrics.rec,"Recall"),B80:IG80,0)+1)), ", ", INDIRECT(ADDRESS(2,MATCH(_xlfn.MAXIFS(B80:IG80,metrics.rec,"Recall"),B80:IG80,0)+1)))</f>
        <v>k=5, r=0.1</v>
      </c>
      <c r="IU80" s="1" t="str" cm="1">
        <f t="array" aca="1" ref="IU80" ca="1">CONCATENATE(INDIRECT(ADDRESS(1,MATCH(_xlfn.MAXIFS(B80:IG80,metrics.rec,"Coverage"),B80:IG80,0)+1)), ", ", INDIRECT(ADDRESS(2,MATCH(_xlfn.MAXIFS(B80:IG80,metrics.rec,"Coverage"),B80:IG80,0)+1)))</f>
        <v>k=20, r=0.3</v>
      </c>
      <c r="IV80" s="1" t="str" cm="1">
        <f t="array" aca="1" ref="IV80" ca="1">CONCATENATE(INDIRECT(ADDRESS(1,MATCH(_xlfn.MAXIFS(B80:IG80,metrics.rec,"Recatio"),B80:IG80,0)+1)), ", ", INDIRECT(ADDRESS(2,MATCH(_xlfn.MAXIFS(B80:IG80,metrics.rec,"Recatio"),B80:IG80,0)+1)))</f>
        <v>k=5, r=0.1</v>
      </c>
      <c r="IW80" s="1" t="str" cm="1">
        <f t="array" aca="1" ref="IW80" ca="1">CONCATENATE(INDIRECT(ADDRESS(1,MATCH(_xlfn.MINIFS(B80:IG80,metrics.rec,"Time"),B80:IG80,0)+1)), ", ", INDIRECT(ADDRESS(2,MATCH(_xlfn.MINIFS(B80:IG80,metrics.rec,"Time"),B80:IG80,0)+1)))</f>
        <v>k=5, r=0.9</v>
      </c>
    </row>
    <row r="81" spans="1:257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>
        <v>0.62629999999999997</v>
      </c>
      <c r="EA81" s="4">
        <v>0.68440000000000001</v>
      </c>
      <c r="EB81" s="4">
        <v>0.28349999999999997</v>
      </c>
      <c r="EC81" s="4">
        <v>4.8999999999999998E-3</v>
      </c>
      <c r="ED81" s="4">
        <v>0.87219999999999998</v>
      </c>
      <c r="EE81" s="4">
        <v>0.63460000000000005</v>
      </c>
      <c r="EF81" s="4">
        <v>1</v>
      </c>
      <c r="EG81" s="4">
        <v>8.5789000000000009</v>
      </c>
      <c r="EH81" s="14">
        <v>0.64159999999999995</v>
      </c>
      <c r="EI81" s="14">
        <v>0.71799999999999997</v>
      </c>
      <c r="EJ81" s="14">
        <v>0.25419999999999998</v>
      </c>
      <c r="EK81" s="14">
        <v>9.1000000000000004E-3</v>
      </c>
      <c r="EL81" s="14">
        <v>0.85529999999999995</v>
      </c>
      <c r="EM81" s="14">
        <v>0.63280000000000003</v>
      </c>
      <c r="EN81" s="14">
        <v>1</v>
      </c>
      <c r="EO81" s="14">
        <v>6.7637999999999998</v>
      </c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>
        <f t="shared" si="16"/>
        <v>0.63395000000000001</v>
      </c>
      <c r="II81" s="4">
        <f t="shared" si="17"/>
        <v>0.70120000000000005</v>
      </c>
      <c r="IJ81" s="4">
        <f t="shared" si="18"/>
        <v>0.26884999999999998</v>
      </c>
      <c r="IK81" s="4">
        <f t="shared" si="19"/>
        <v>7.0000000000000001E-3</v>
      </c>
      <c r="IL81" s="4">
        <f t="shared" si="20"/>
        <v>0.86375000000000002</v>
      </c>
      <c r="IM81" s="4">
        <f t="shared" si="21"/>
        <v>0.63370000000000004</v>
      </c>
      <c r="IN81" s="4">
        <f t="shared" si="22"/>
        <v>1</v>
      </c>
      <c r="IO81" s="4">
        <f t="shared" si="23"/>
        <v>7.6713500000000003</v>
      </c>
      <c r="IP81" s="11" t="str" cm="1">
        <f t="array" aca="1" ref="IP81" ca="1">CONCATENATE(INDIRECT(ADDRESS(1,MATCH(_xlfn.MINIFS(B81:IG81,metrics.rec,"MAE"),B81:IG81,0)+1)), ", ", INDIRECT(ADDRESS(2,MATCH(_xlfn.MINIFS(B81:IG81,metrics.rec,"MAE"),B81:IG81,0)+1)))</f>
        <v>k=20, r=0.3</v>
      </c>
      <c r="IQ81" s="11" t="str" cm="1">
        <f t="array" aca="1" ref="IQ81" ca="1">CONCATENATE(INDIRECT(ADDRESS(1,MATCH(_xlfn.MINIFS(B81:IG81,metrics.rec,"MSE"),B81:IG81,0)+1)), ", ", INDIRECT(ADDRESS(2,MATCH(_xlfn.MINIFS(B81:IG81,metrics.rec,"MSE"),B81:IG81,0)+1)))</f>
        <v>k=20, r=0.3</v>
      </c>
      <c r="IR81" s="11" t="str" cm="1">
        <f t="array" aca="1" ref="IR81" ca="1">CONCATENATE(INDIRECT(ADDRESS(1,MATCH(_xlfn.MAXIFS(B81:IG81,metrics.rec,"R"),B81:IG81,0)+1)), ", ", INDIRECT(ADDRESS(2,MATCH(_xlfn.MAXIFS(B81:IG81,metrics.rec,"R"),B81:IG81,0)+1)))</f>
        <v>k=20, r=0.3</v>
      </c>
      <c r="IS81" s="11" t="str" cm="1">
        <f t="array" aca="1" ref="IS81" ca="1">CONCATENATE(INDIRECT(ADDRESS(1,MATCH(_xlfn.MAXIFS(B81:IG81,metrics.rec,"Precision"),B81:IG81,0)+1)), ", ", INDIRECT(ADDRESS(2,MATCH(_xlfn.MAXIFS(B81:IG81,metrics.rec,"Precision"),B81:IG81,0)+1)))</f>
        <v>k=20, r=0.5</v>
      </c>
      <c r="IT81" s="11" t="str" cm="1">
        <f t="array" aca="1" ref="IT81" ca="1">CONCATENATE(INDIRECT(ADDRESS(1,MATCH(_xlfn.MAXIFS(B81:IG81,metrics.rec,"Recall"),B81:IG81,0)+1)), ", ", INDIRECT(ADDRESS(2,MATCH(_xlfn.MAXIFS(B81:IG81,metrics.rec,"Recall"),B81:IG81,0)+1)))</f>
        <v>k=20, r=0.3</v>
      </c>
      <c r="IU81" s="11" t="str" cm="1">
        <f t="array" aca="1" ref="IU81" ca="1">CONCATENATE(INDIRECT(ADDRESS(1,MATCH(_xlfn.MAXIFS(B81:IG81,metrics.rec,"Coverage"),B81:IG81,0)+1)), ", ", INDIRECT(ADDRESS(2,MATCH(_xlfn.MAXIFS(B81:IG81,metrics.rec,"Coverage"),B81:IG81,0)+1)))</f>
        <v>k=20, r=0.3</v>
      </c>
      <c r="IV81" s="11" t="str" cm="1">
        <f t="array" aca="1" ref="IV81" ca="1">CONCATENATE(INDIRECT(ADDRESS(1,MATCH(_xlfn.MAXIFS(B81:IG81,metrics.rec,"Recatio"),B81:IG81,0)+1)), ", ", INDIRECT(ADDRESS(2,MATCH(_xlfn.MAXIFS(B81:IG81,metrics.rec,"Recatio"),B81:IG81,0)+1)))</f>
        <v>k=20, r=0.3</v>
      </c>
      <c r="IW81" s="11" t="str" cm="1">
        <f t="array" aca="1" ref="IW81" ca="1">CONCATENATE(INDIRECT(ADDRESS(1,MATCH(_xlfn.MINIFS(B81:IG81,metrics.rec,"Time"),B81:IG81,0)+1)), ", ", INDIRECT(ADDRESS(2,MATCH(_xlfn.MINIFS(B81:IG81,metrics.rec,"Time"),B81:IG81,0)+1)))</f>
        <v>k=20, r=0.5</v>
      </c>
    </row>
    <row r="82" spans="1:257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>
        <v>0.626</v>
      </c>
      <c r="EA82" s="4">
        <v>0.68110000000000004</v>
      </c>
      <c r="EB82" s="4">
        <v>0.28660000000000002</v>
      </c>
      <c r="EC82" s="4">
        <v>7.1000000000000004E-3</v>
      </c>
      <c r="ED82" s="4">
        <v>0.85570000000000002</v>
      </c>
      <c r="EE82" s="4">
        <v>0.42930000000000001</v>
      </c>
      <c r="EF82" s="4">
        <v>0.99990000000000001</v>
      </c>
      <c r="EG82" s="4">
        <v>9.4</v>
      </c>
      <c r="EH82" s="14">
        <v>0.63859999999999995</v>
      </c>
      <c r="EI82" s="14">
        <v>0.70609999999999995</v>
      </c>
      <c r="EJ82" s="14">
        <v>0.2732</v>
      </c>
      <c r="EK82" s="14">
        <v>1.3299999999999999E-2</v>
      </c>
      <c r="EL82" s="14">
        <v>0.83660000000000001</v>
      </c>
      <c r="EM82" s="14">
        <v>0.4234</v>
      </c>
      <c r="EN82" s="14">
        <v>0.99980000000000002</v>
      </c>
      <c r="EO82" s="14">
        <v>7.3503999999999996</v>
      </c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>
        <f t="shared" si="16"/>
        <v>0.63229999999999997</v>
      </c>
      <c r="II82" s="4">
        <f t="shared" si="17"/>
        <v>0.69359999999999999</v>
      </c>
      <c r="IJ82" s="4">
        <f t="shared" si="18"/>
        <v>0.27990000000000004</v>
      </c>
      <c r="IK82" s="4">
        <f t="shared" si="19"/>
        <v>1.0200000000000001E-2</v>
      </c>
      <c r="IL82" s="4">
        <f t="shared" si="20"/>
        <v>0.84614999999999996</v>
      </c>
      <c r="IM82" s="4">
        <f t="shared" si="21"/>
        <v>0.42635000000000001</v>
      </c>
      <c r="IN82" s="4">
        <f t="shared" si="22"/>
        <v>0.99985000000000002</v>
      </c>
      <c r="IO82" s="4">
        <f t="shared" si="23"/>
        <v>8.3751999999999995</v>
      </c>
      <c r="IP82" s="11" t="str" cm="1">
        <f t="array" aca="1" ref="IP82" ca="1">CONCATENATE(INDIRECT(ADDRESS(1,MATCH(_xlfn.MINIFS(B82:IG82,metrics.rec,"MAE"),B82:IG82,0)+1)), ", ", INDIRECT(ADDRESS(2,MATCH(_xlfn.MINIFS(B82:IG82,metrics.rec,"MAE"),B82:IG82,0)+1)))</f>
        <v>k=20, r=0.3</v>
      </c>
      <c r="IQ82" s="11" t="str" cm="1">
        <f t="array" aca="1" ref="IQ82" ca="1">CONCATENATE(INDIRECT(ADDRESS(1,MATCH(_xlfn.MINIFS(B82:IG82,metrics.rec,"MSE"),B82:IG82,0)+1)), ", ", INDIRECT(ADDRESS(2,MATCH(_xlfn.MINIFS(B82:IG82,metrics.rec,"MSE"),B82:IG82,0)+1)))</f>
        <v>k=20, r=0.3</v>
      </c>
      <c r="IR82" s="11" t="str" cm="1">
        <f t="array" aca="1" ref="IR82" ca="1">CONCATENATE(INDIRECT(ADDRESS(1,MATCH(_xlfn.MAXIFS(B82:IG82,metrics.rec,"R"),B82:IG82,0)+1)), ", ", INDIRECT(ADDRESS(2,MATCH(_xlfn.MAXIFS(B82:IG82,metrics.rec,"R"),B82:IG82,0)+1)))</f>
        <v>k=20, r=0.3</v>
      </c>
      <c r="IS82" s="11" t="str" cm="1">
        <f t="array" aca="1" ref="IS82" ca="1">CONCATENATE(INDIRECT(ADDRESS(1,MATCH(_xlfn.MAXIFS(B82:IG82,metrics.rec,"Precision"),B82:IG82,0)+1)), ", ", INDIRECT(ADDRESS(2,MATCH(_xlfn.MAXIFS(B82:IG82,metrics.rec,"Precision"),B82:IG82,0)+1)))</f>
        <v>k=20, r=0.5</v>
      </c>
      <c r="IT82" s="11" t="str" cm="1">
        <f t="array" aca="1" ref="IT82" ca="1">CONCATENATE(INDIRECT(ADDRESS(1,MATCH(_xlfn.MAXIFS(B82:IG82,metrics.rec,"Recall"),B82:IG82,0)+1)), ", ", INDIRECT(ADDRESS(2,MATCH(_xlfn.MAXIFS(B82:IG82,metrics.rec,"Recall"),B82:IG82,0)+1)))</f>
        <v>k=20, r=0.3</v>
      </c>
      <c r="IU82" s="11" t="str" cm="1">
        <f t="array" aca="1" ref="IU82" ca="1">CONCATENATE(INDIRECT(ADDRESS(1,MATCH(_xlfn.MAXIFS(B82:IG82,metrics.rec,"Coverage"),B82:IG82,0)+1)), ", ", INDIRECT(ADDRESS(2,MATCH(_xlfn.MAXIFS(B82:IG82,metrics.rec,"Coverage"),B82:IG82,0)+1)))</f>
        <v>k=20, r=0.3</v>
      </c>
      <c r="IV82" s="11" t="str" cm="1">
        <f t="array" aca="1" ref="IV82" ca="1">CONCATENATE(INDIRECT(ADDRESS(1,MATCH(_xlfn.MAXIFS(B82:IG82,metrics.rec,"Recatio"),B82:IG82,0)+1)), ", ", INDIRECT(ADDRESS(2,MATCH(_xlfn.MAXIFS(B82:IG82,metrics.rec,"Recatio"),B82:IG82,0)+1)))</f>
        <v>k=20, r=0.3</v>
      </c>
      <c r="IW82" s="11" t="str" cm="1">
        <f t="array" aca="1" ref="IW82" ca="1">CONCATENATE(INDIRECT(ADDRESS(1,MATCH(_xlfn.MINIFS(B82:IG82,metrics.rec,"Time"),B82:IG82,0)+1)), ", ", INDIRECT(ADDRESS(2,MATCH(_xlfn.MINIFS(B82:IG82,metrics.rec,"Time"),B82:IG82,0)+1)))</f>
        <v>k=20, r=0.5</v>
      </c>
    </row>
    <row r="83" spans="1:257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0.66520000000000001</v>
      </c>
      <c r="K83" s="5">
        <v>0.76639999999999997</v>
      </c>
      <c r="L83" s="5">
        <v>0.26450000000000001</v>
      </c>
      <c r="M83" s="5">
        <v>4.8999999999999998E-3</v>
      </c>
      <c r="N83" s="5">
        <v>0.86939999999999995</v>
      </c>
      <c r="O83" s="5"/>
      <c r="P83" s="5">
        <v>0.99839999999999995</v>
      </c>
      <c r="Q83" s="5">
        <v>15.4579</v>
      </c>
      <c r="R83" s="4">
        <v>0.68669999999999998</v>
      </c>
      <c r="S83" s="4">
        <v>0.81010000000000004</v>
      </c>
      <c r="T83" s="4">
        <v>0.2465</v>
      </c>
      <c r="U83" s="4">
        <v>9.4000000000000004E-3</v>
      </c>
      <c r="V83" s="4">
        <v>0.85289999999999999</v>
      </c>
      <c r="W83" s="4"/>
      <c r="X83" s="4">
        <v>0.998</v>
      </c>
      <c r="Y83" s="4">
        <v>8.3712</v>
      </c>
      <c r="Z83" s="5">
        <v>0.72489999999999999</v>
      </c>
      <c r="AA83" s="5">
        <v>0.89910000000000001</v>
      </c>
      <c r="AB83" s="5">
        <v>0.20069999999999999</v>
      </c>
      <c r="AC83" s="5">
        <v>1.72E-2</v>
      </c>
      <c r="AD83" s="5">
        <v>0.82330000000000003</v>
      </c>
      <c r="AE83" s="5"/>
      <c r="AF83" s="5">
        <v>0.99150000000000005</v>
      </c>
      <c r="AG83" s="5">
        <v>3.7616999999999998</v>
      </c>
      <c r="AH83" s="4">
        <v>0.78649999999999998</v>
      </c>
      <c r="AI83" s="4">
        <v>1.0640000000000001</v>
      </c>
      <c r="AJ83" s="4">
        <v>0.1206</v>
      </c>
      <c r="AK83" s="4">
        <v>5.7599999999999998E-2</v>
      </c>
      <c r="AL83" s="4">
        <v>0.59660000000000002</v>
      </c>
      <c r="AM83" s="4"/>
      <c r="AN83" s="4">
        <v>0.88080000000000003</v>
      </c>
      <c r="AO83" s="4">
        <v>1.4185000000000001</v>
      </c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0.66259999999999997</v>
      </c>
      <c r="EA83" s="4">
        <v>0.76070000000000004</v>
      </c>
      <c r="EB83" s="4">
        <v>0.27139999999999997</v>
      </c>
      <c r="EC83" s="4">
        <v>5.0000000000000001E-3</v>
      </c>
      <c r="ED83" s="4">
        <v>0.87</v>
      </c>
      <c r="EE83" s="4">
        <v>0.62809999999999999</v>
      </c>
      <c r="EF83" s="4">
        <v>0.99829999999999997</v>
      </c>
      <c r="EG83" s="4">
        <v>20.022400000000001</v>
      </c>
      <c r="EH83" s="5">
        <v>0.68769999999999998</v>
      </c>
      <c r="EI83" s="5">
        <v>0.81389999999999996</v>
      </c>
      <c r="EJ83" s="5">
        <v>0.2485</v>
      </c>
      <c r="EK83" s="5">
        <v>9.4000000000000004E-3</v>
      </c>
      <c r="EL83" s="5">
        <v>0.85419999999999996</v>
      </c>
      <c r="EM83" s="5">
        <v>0.61529999999999996</v>
      </c>
      <c r="EN83" s="5">
        <v>0.99770000000000003</v>
      </c>
      <c r="EO83" s="5">
        <v>10.543699999999999</v>
      </c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>
        <f t="shared" si="16"/>
        <v>0.69418571428571441</v>
      </c>
      <c r="II83" s="4">
        <f t="shared" si="17"/>
        <v>0.83330000000000004</v>
      </c>
      <c r="IJ83" s="4">
        <f t="shared" si="18"/>
        <v>0.23219999999999999</v>
      </c>
      <c r="IK83" s="4">
        <f t="shared" si="19"/>
        <v>1.5014285714285716E-2</v>
      </c>
      <c r="IL83" s="4">
        <f t="shared" si="20"/>
        <v>0.82085714285714295</v>
      </c>
      <c r="IM83" s="4">
        <f t="shared" si="21"/>
        <v>0.62169999999999992</v>
      </c>
      <c r="IN83" s="4">
        <f t="shared" si="22"/>
        <v>0.98037142857142867</v>
      </c>
      <c r="IO83" s="4">
        <f t="shared" si="23"/>
        <v>12.611400000000001</v>
      </c>
      <c r="IP83" s="1" t="str" cm="1">
        <f t="array" aca="1" ref="IP83" ca="1">CONCATENATE(INDIRECT(ADDRESS(1,MATCH(_xlfn.MINIFS(B83:IG83,metrics.rec,"MAE"),B83:IG83,0)+1)), ", ", INDIRECT(ADDRESS(2,MATCH(_xlfn.MINIFS(B83:IG83,metrics.rec,"MAE"),B83:IG83,0)+1)))</f>
        <v>k=5, r=0.1</v>
      </c>
      <c r="IQ83" s="1" t="str" cm="1">
        <f t="array" aca="1" ref="IQ83" ca="1">CONCATENATE(INDIRECT(ADDRESS(1,MATCH(_xlfn.MINIFS(B83:IG83,metrics.rec,"MSE"),B83:IG83,0)+1)), ", ", INDIRECT(ADDRESS(2,MATCH(_xlfn.MINIFS(B83:IG83,metrics.rec,"MSE"),B83:IG83,0)+1)))</f>
        <v>k=5, r=0.1</v>
      </c>
      <c r="IR83" s="1" t="str" cm="1">
        <f t="array" aca="1" ref="IR83" ca="1">CONCATENATE(INDIRECT(ADDRESS(1,MATCH(_xlfn.MAXIFS(B83:IG83,metrics.rec,"R"),B83:IG83,0)+1)), ", ", INDIRECT(ADDRESS(2,MATCH(_xlfn.MAXIFS(B83:IG83,metrics.rec,"R"),B83:IG83,0)+1)))</f>
        <v>k=5, r=0.1</v>
      </c>
      <c r="IS83" s="1" t="str" cm="1">
        <f t="array" aca="1" ref="IS83" ca="1">CONCATENATE(INDIRECT(ADDRESS(1,MATCH(_xlfn.MAXIFS(B83:IG83,metrics.rec,"Precision"),B83:IG83,0)+1)), ", ", INDIRECT(ADDRESS(2,MATCH(_xlfn.MAXIFS(B83:IG83,metrics.rec,"Precision"),B83:IG83,0)+1)))</f>
        <v>k=5, r=0.9</v>
      </c>
      <c r="IT83" s="1" t="str" cm="1">
        <f t="array" aca="1" ref="IT83" ca="1">CONCATENATE(INDIRECT(ADDRESS(1,MATCH(_xlfn.MAXIFS(B83:IG83,metrics.rec,"Recall"),B83:IG83,0)+1)), ", ", INDIRECT(ADDRESS(2,MATCH(_xlfn.MAXIFS(B83:IG83,metrics.rec,"Recall"),B83:IG83,0)+1)))</f>
        <v>k=5, r=0.1</v>
      </c>
      <c r="IU83" s="1" t="str" cm="1">
        <f t="array" aca="1" ref="IU83" ca="1">CONCATENATE(INDIRECT(ADDRESS(1,MATCH(_xlfn.MAXIFS(B83:IG83,metrics.rec,"Coverage"),B83:IG83,0)+1)), ", ", INDIRECT(ADDRESS(2,MATCH(_xlfn.MAXIFS(B83:IG83,metrics.rec,"Coverage"),B83:IG83,0)+1)))</f>
        <v>k=20, r=0.3</v>
      </c>
      <c r="IV83" s="1" t="str" cm="1">
        <f t="array" aca="1" ref="IV83" ca="1">CONCATENATE(INDIRECT(ADDRESS(1,MATCH(_xlfn.MAXIFS(B83:IG83,metrics.rec,"Recatio"),B83:IG83,0)+1)), ", ", INDIRECT(ADDRESS(2,MATCH(_xlfn.MAXIFS(B83:IG83,metrics.rec,"Recatio"),B83:IG83,0)+1)))</f>
        <v>k=5, r=0.3</v>
      </c>
      <c r="IW83" s="1" t="str" cm="1">
        <f t="array" aca="1" ref="IW83" ca="1">CONCATENATE(INDIRECT(ADDRESS(1,MATCH(_xlfn.MINIFS(B83:IG83,metrics.rec,"Time"),B83:IG83,0)+1)), ", ", INDIRECT(ADDRESS(2,MATCH(_xlfn.MINIFS(B83:IG83,metrics.rec,"Time"),B83:IG83,0)+1)))</f>
        <v>k=5, r=0.9</v>
      </c>
    </row>
    <row r="84" spans="1:257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0.63160000000000005</v>
      </c>
      <c r="K84" s="5">
        <v>0.68959999999999999</v>
      </c>
      <c r="L84" s="5">
        <v>0.3019</v>
      </c>
      <c r="M84" s="5">
        <v>7.6E-3</v>
      </c>
      <c r="N84" s="5">
        <v>0.85389999999999999</v>
      </c>
      <c r="O84" s="5"/>
      <c r="P84" s="5">
        <v>1</v>
      </c>
      <c r="Q84" s="5">
        <v>7.0095000000000001</v>
      </c>
      <c r="R84" s="4">
        <v>0.65580000000000005</v>
      </c>
      <c r="S84" s="4">
        <v>0.73980000000000001</v>
      </c>
      <c r="T84" s="4">
        <v>0.2717</v>
      </c>
      <c r="U84" s="4">
        <v>1.4500000000000001E-2</v>
      </c>
      <c r="V84" s="4">
        <v>0.82799999999999996</v>
      </c>
      <c r="W84" s="4"/>
      <c r="X84" s="4">
        <v>1</v>
      </c>
      <c r="Y84" s="4">
        <v>5.1577999999999999</v>
      </c>
      <c r="Z84" s="5">
        <v>0.70479999999999998</v>
      </c>
      <c r="AA84" s="5">
        <v>0.85019999999999996</v>
      </c>
      <c r="AB84" s="5">
        <v>0.2155</v>
      </c>
      <c r="AC84" s="5">
        <v>2.5499999999999998E-2</v>
      </c>
      <c r="AD84" s="5">
        <v>0.78269999999999995</v>
      </c>
      <c r="AE84" s="5"/>
      <c r="AF84" s="5">
        <v>1</v>
      </c>
      <c r="AG84" s="5">
        <v>3.1907999999999999</v>
      </c>
      <c r="AH84" s="4">
        <v>0.77880000000000005</v>
      </c>
      <c r="AI84" s="4">
        <v>1.0429999999999999</v>
      </c>
      <c r="AJ84" s="4">
        <v>0.1278</v>
      </c>
      <c r="AK84" s="4">
        <v>7.8899999999999998E-2</v>
      </c>
      <c r="AL84" s="4">
        <v>0.52990000000000004</v>
      </c>
      <c r="AM84" s="4"/>
      <c r="AN84" s="4">
        <v>0.97670000000000001</v>
      </c>
      <c r="AO84" s="4">
        <v>1.4206000000000001</v>
      </c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0.65820000000000001</v>
      </c>
      <c r="BG84" s="14">
        <v>0.74560000000000004</v>
      </c>
      <c r="BH84" s="14">
        <v>0.26960000000000001</v>
      </c>
      <c r="BI84" s="14">
        <v>1.43E-2</v>
      </c>
      <c r="BJ84" s="14">
        <v>0.83050000000000002</v>
      </c>
      <c r="BK84" s="14">
        <v>0.39019999999999999</v>
      </c>
      <c r="BL84" s="14">
        <v>1</v>
      </c>
      <c r="BM84" s="14">
        <v>6.4366000000000003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0.65790000000000004</v>
      </c>
      <c r="CU84" s="4">
        <v>0.74470000000000003</v>
      </c>
      <c r="CV84" s="4">
        <v>0.26929999999999998</v>
      </c>
      <c r="CW84" s="4">
        <v>1.44E-2</v>
      </c>
      <c r="CX84" s="4">
        <v>0.82930000000000004</v>
      </c>
      <c r="CY84" s="4">
        <v>0.39050000000000001</v>
      </c>
      <c r="CZ84" s="4">
        <v>1</v>
      </c>
      <c r="DA84" s="4">
        <v>4.7960000000000003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0.62970000000000004</v>
      </c>
      <c r="EA84" s="4">
        <v>0.68730000000000002</v>
      </c>
      <c r="EB84" s="4">
        <v>0.307</v>
      </c>
      <c r="EC84" s="4">
        <v>7.6E-3</v>
      </c>
      <c r="ED84" s="4">
        <v>0.85409999999999997</v>
      </c>
      <c r="EE84" s="4">
        <v>0.40050000000000002</v>
      </c>
      <c r="EF84" s="4">
        <v>1</v>
      </c>
      <c r="EG84" s="4">
        <v>8.1034000000000006</v>
      </c>
      <c r="EH84" s="5">
        <v>0.65749999999999997</v>
      </c>
      <c r="EI84" s="5">
        <v>0.74460000000000004</v>
      </c>
      <c r="EJ84" s="5">
        <v>0.27279999999999999</v>
      </c>
      <c r="EK84" s="5">
        <v>1.43E-2</v>
      </c>
      <c r="EL84" s="5">
        <v>0.83050000000000002</v>
      </c>
      <c r="EM84" s="5">
        <v>0.39069999999999999</v>
      </c>
      <c r="EN84" s="5">
        <v>1</v>
      </c>
      <c r="EO84" s="5">
        <v>5.9151999999999996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0.6573</v>
      </c>
      <c r="FW84" s="4">
        <v>0.74380000000000002</v>
      </c>
      <c r="FX84" s="4">
        <v>0.2722</v>
      </c>
      <c r="FY84" s="4">
        <v>1.44E-2</v>
      </c>
      <c r="FZ84" s="4">
        <v>0.82879999999999998</v>
      </c>
      <c r="GA84" s="4"/>
      <c r="GB84" s="4">
        <v>1</v>
      </c>
      <c r="GC84" s="4">
        <v>4.6829000000000001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0.66433999999999993</v>
      </c>
      <c r="II84" s="4">
        <f t="shared" si="17"/>
        <v>0.76355000000000006</v>
      </c>
      <c r="IJ84" s="4">
        <f t="shared" si="18"/>
        <v>0.26230000000000003</v>
      </c>
      <c r="IK84" s="4">
        <f t="shared" si="19"/>
        <v>1.9400000000000001E-2</v>
      </c>
      <c r="IL84" s="4">
        <f t="shared" si="20"/>
        <v>0.80364999999999998</v>
      </c>
      <c r="IM84" s="4">
        <f t="shared" si="21"/>
        <v>0.39297500000000002</v>
      </c>
      <c r="IN84" s="4">
        <f t="shared" si="22"/>
        <v>0.99767000000000006</v>
      </c>
      <c r="IO84" s="4">
        <f t="shared" si="23"/>
        <v>5.6566199999999993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r=0.1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r=0.1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r=0.1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k=5, r=0.9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k=5, r=0.1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r=0.3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k=5, r=0.1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k=5, r=0.9</v>
      </c>
    </row>
    <row r="85" spans="1:257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0.64880000000000004</v>
      </c>
      <c r="K85" s="5">
        <v>0.7248</v>
      </c>
      <c r="L85" s="5">
        <v>0.27760000000000001</v>
      </c>
      <c r="M85" s="5">
        <v>7.6E-3</v>
      </c>
      <c r="N85" s="5">
        <v>0.84970000000000001</v>
      </c>
      <c r="O85" s="5"/>
      <c r="P85" s="5">
        <v>1</v>
      </c>
      <c r="Q85" s="5">
        <v>7.0042999999999997</v>
      </c>
      <c r="R85" s="4">
        <v>0.66830000000000001</v>
      </c>
      <c r="S85" s="4">
        <v>0.76429999999999998</v>
      </c>
      <c r="T85" s="4">
        <v>0.25790000000000002</v>
      </c>
      <c r="U85" s="4">
        <v>1.44E-2</v>
      </c>
      <c r="V85" s="4">
        <v>0.82569999999999999</v>
      </c>
      <c r="W85" s="4"/>
      <c r="X85" s="4">
        <v>1</v>
      </c>
      <c r="Y85" s="4">
        <v>5.1718000000000002</v>
      </c>
      <c r="Z85" s="5">
        <v>0.70909999999999995</v>
      </c>
      <c r="AA85" s="5">
        <v>0.85809999999999997</v>
      </c>
      <c r="AB85" s="5">
        <v>0.2142</v>
      </c>
      <c r="AC85" s="5">
        <v>2.5499999999999998E-2</v>
      </c>
      <c r="AD85" s="5">
        <v>0.78249999999999997</v>
      </c>
      <c r="AE85" s="5"/>
      <c r="AF85" s="5">
        <v>1</v>
      </c>
      <c r="AG85" s="5">
        <v>3.036</v>
      </c>
      <c r="AH85" s="4">
        <v>0.77649999999999997</v>
      </c>
      <c r="AI85" s="4">
        <v>1.036</v>
      </c>
      <c r="AJ85" s="4">
        <v>0.12909999999999999</v>
      </c>
      <c r="AK85" s="4">
        <v>7.8899999999999998E-2</v>
      </c>
      <c r="AL85" s="4">
        <v>0.53100000000000003</v>
      </c>
      <c r="AM85" s="4"/>
      <c r="AN85" s="4">
        <v>0.97670000000000001</v>
      </c>
      <c r="AO85" s="4">
        <v>1.3495999999999999</v>
      </c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0.64749999999999996</v>
      </c>
      <c r="EA85" s="4">
        <v>0.72240000000000004</v>
      </c>
      <c r="EB85" s="4">
        <v>0.28520000000000001</v>
      </c>
      <c r="EC85" s="4">
        <v>7.6E-3</v>
      </c>
      <c r="ED85" s="4">
        <v>0.85040000000000004</v>
      </c>
      <c r="EE85" s="4">
        <v>0.4002</v>
      </c>
      <c r="EF85" s="4">
        <v>1</v>
      </c>
      <c r="EG85" s="4">
        <v>8.0779999999999994</v>
      </c>
      <c r="EH85" s="5">
        <v>0.67</v>
      </c>
      <c r="EI85" s="5">
        <v>0.76890000000000003</v>
      </c>
      <c r="EJ85" s="5">
        <v>0.25900000000000001</v>
      </c>
      <c r="EK85" s="5">
        <v>1.43E-2</v>
      </c>
      <c r="EL85" s="5">
        <v>0.82840000000000003</v>
      </c>
      <c r="EM85" s="5">
        <v>0.39119999999999999</v>
      </c>
      <c r="EN85" s="5">
        <v>1</v>
      </c>
      <c r="EO85" s="5">
        <v>5.9477000000000002</v>
      </c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>
        <f t="shared" si="16"/>
        <v>0.67914285714285705</v>
      </c>
      <c r="II85" s="4">
        <f t="shared" si="17"/>
        <v>0.79505714285714291</v>
      </c>
      <c r="IJ85" s="4">
        <f t="shared" si="18"/>
        <v>0.24397142857142853</v>
      </c>
      <c r="IK85" s="4">
        <f t="shared" si="19"/>
        <v>2.1542857142857145E-2</v>
      </c>
      <c r="IL85" s="4">
        <f t="shared" si="20"/>
        <v>0.79037142857142861</v>
      </c>
      <c r="IM85" s="4">
        <f t="shared" si="21"/>
        <v>0.3957</v>
      </c>
      <c r="IN85" s="4">
        <f t="shared" si="22"/>
        <v>0.99667142857142854</v>
      </c>
      <c r="IO85" s="4">
        <f t="shared" si="23"/>
        <v>5.6336142857142857</v>
      </c>
      <c r="IP85" s="1" t="str" cm="1">
        <f t="array" aca="1" ref="IP85" ca="1">CONCATENATE(INDIRECT(ADDRESS(1,MATCH(_xlfn.MINIFS(B85:IG85,metrics.rec,"MAE"),B85:IG85,0)+1)), ", ", INDIRECT(ADDRESS(2,MATCH(_xlfn.MINIFS(B85:IG85,metrics.rec,"MAE"),B85:IG85,0)+1)))</f>
        <v>k=5, r=0.1</v>
      </c>
      <c r="IQ85" s="1" t="str" cm="1">
        <f t="array" aca="1" ref="IQ85" ca="1">CONCATENATE(INDIRECT(ADDRESS(1,MATCH(_xlfn.MINIFS(B85:IG85,metrics.rec,"MSE"),B85:IG85,0)+1)), ", ", INDIRECT(ADDRESS(2,MATCH(_xlfn.MINIFS(B85:IG85,metrics.rec,"MSE"),B85:IG85,0)+1)))</f>
        <v>k=5, r=0.1</v>
      </c>
      <c r="IR85" s="1" t="str" cm="1">
        <f t="array" aca="1" ref="IR85" ca="1">CONCATENATE(INDIRECT(ADDRESS(1,MATCH(_xlfn.MAXIFS(B85:IG85,metrics.rec,"R"),B85:IG85,0)+1)), ", ", INDIRECT(ADDRESS(2,MATCH(_xlfn.MAXIFS(B85:IG85,metrics.rec,"R"),B85:IG85,0)+1)))</f>
        <v>k=20, r=0.3</v>
      </c>
      <c r="IS85" s="1" t="str" cm="1">
        <f t="array" aca="1" ref="IS85" ca="1">CONCATENATE(INDIRECT(ADDRESS(1,MATCH(_xlfn.MAXIFS(B85:IG85,metrics.rec,"Precision"),B85:IG85,0)+1)), ", ", INDIRECT(ADDRESS(2,MATCH(_xlfn.MAXIFS(B85:IG85,metrics.rec,"Precision"),B85:IG85,0)+1)))</f>
        <v>k=5, r=0.9</v>
      </c>
      <c r="IT85" s="1" t="str" cm="1">
        <f t="array" aca="1" ref="IT85" ca="1">CONCATENATE(INDIRECT(ADDRESS(1,MATCH(_xlfn.MAXIFS(B85:IG85,metrics.rec,"Recall"),B85:IG85,0)+1)), ", ", INDIRECT(ADDRESS(2,MATCH(_xlfn.MAXIFS(B85:IG85,metrics.rec,"Recall"),B85:IG85,0)+1)))</f>
        <v>k=5, r=0.1</v>
      </c>
      <c r="IU85" s="1" t="str" cm="1">
        <f t="array" aca="1" ref="IU85" ca="1">CONCATENATE(INDIRECT(ADDRESS(1,MATCH(_xlfn.MAXIFS(B85:IG85,metrics.rec,"Coverage"),B85:IG85,0)+1)), ", ", INDIRECT(ADDRESS(2,MATCH(_xlfn.MAXIFS(B85:IG85,metrics.rec,"Coverage"),B85:IG85,0)+1)))</f>
        <v>k=20, r=0.3</v>
      </c>
      <c r="IV85" s="1" t="str" cm="1">
        <f t="array" aca="1" ref="IV85" ca="1">CONCATENATE(INDIRECT(ADDRESS(1,MATCH(_xlfn.MAXIFS(B85:IG85,metrics.rec,"Recatio"),B85:IG85,0)+1)), ", ", INDIRECT(ADDRESS(2,MATCH(_xlfn.MAXIFS(B85:IG85,metrics.rec,"Recatio"),B85:IG85,0)+1)))</f>
        <v>k=5, r=0.1</v>
      </c>
      <c r="IW85" s="1" t="str" cm="1">
        <f t="array" aca="1" ref="IW85" ca="1">CONCATENATE(INDIRECT(ADDRESS(1,MATCH(_xlfn.MINIFS(B85:IG85,metrics.rec,"Time"),B85:IG85,0)+1)), ", ", INDIRECT(ADDRESS(2,MATCH(_xlfn.MINIFS(B85:IG85,metrics.rec,"Time"),B85:IG85,0)+1)))</f>
        <v>k=5, r=0.9</v>
      </c>
    </row>
    <row r="86" spans="1:257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0.63349999999999995</v>
      </c>
      <c r="K86" s="5">
        <v>0.69179999999999997</v>
      </c>
      <c r="L86" s="5">
        <v>0.29799999999999999</v>
      </c>
      <c r="M86" s="5">
        <v>7.6E-3</v>
      </c>
      <c r="N86" s="5">
        <v>0.84989999999999999</v>
      </c>
      <c r="O86" s="5"/>
      <c r="P86" s="5">
        <v>1</v>
      </c>
      <c r="Q86" s="5">
        <v>6.7691999999999997</v>
      </c>
      <c r="R86" s="4">
        <v>0.65610000000000002</v>
      </c>
      <c r="S86" s="4">
        <v>0.73899999999999999</v>
      </c>
      <c r="T86" s="4">
        <v>0.27010000000000001</v>
      </c>
      <c r="U86" s="4">
        <v>1.4500000000000001E-2</v>
      </c>
      <c r="V86" s="4">
        <v>0.82599999999999996</v>
      </c>
      <c r="W86" s="4"/>
      <c r="X86" s="4">
        <v>1</v>
      </c>
      <c r="Y86" s="4">
        <v>5.1748000000000003</v>
      </c>
      <c r="Z86" s="5">
        <v>0.7026</v>
      </c>
      <c r="AA86" s="5">
        <v>0.84470000000000001</v>
      </c>
      <c r="AB86" s="5">
        <v>0.22339999999999999</v>
      </c>
      <c r="AC86" s="5">
        <v>2.5499999999999998E-2</v>
      </c>
      <c r="AD86" s="5">
        <v>0.7823</v>
      </c>
      <c r="AE86" s="5"/>
      <c r="AF86" s="5">
        <v>1</v>
      </c>
      <c r="AG86" s="5">
        <v>3.0183</v>
      </c>
      <c r="AH86" s="4">
        <v>0.7954</v>
      </c>
      <c r="AI86" s="4">
        <v>1.0882000000000001</v>
      </c>
      <c r="AJ86" s="4">
        <v>0.12130000000000001</v>
      </c>
      <c r="AK86" s="4">
        <v>7.5700000000000003E-2</v>
      </c>
      <c r="AL86" s="4">
        <v>0.52990000000000004</v>
      </c>
      <c r="AM86" s="4"/>
      <c r="AN86" s="4">
        <v>0.97819999999999996</v>
      </c>
      <c r="AO86" s="4">
        <v>1.4581</v>
      </c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0.63239999999999996</v>
      </c>
      <c r="EA86" s="4">
        <v>0.69010000000000005</v>
      </c>
      <c r="EB86" s="4">
        <v>0.3049</v>
      </c>
      <c r="EC86" s="4">
        <v>7.6E-3</v>
      </c>
      <c r="ED86" s="4">
        <v>0.85050000000000003</v>
      </c>
      <c r="EE86" s="4">
        <v>0.39900000000000002</v>
      </c>
      <c r="EF86" s="4">
        <v>1</v>
      </c>
      <c r="EG86" s="4">
        <v>7.8204000000000002</v>
      </c>
      <c r="EH86" s="5">
        <v>0.65749999999999997</v>
      </c>
      <c r="EI86" s="5">
        <v>0.74329999999999996</v>
      </c>
      <c r="EJ86" s="5">
        <v>0.27350000000000002</v>
      </c>
      <c r="EK86" s="5">
        <v>1.43E-2</v>
      </c>
      <c r="EL86" s="5">
        <v>0.82840000000000003</v>
      </c>
      <c r="EM86" s="5">
        <v>0.39040000000000002</v>
      </c>
      <c r="EN86" s="5">
        <v>1</v>
      </c>
      <c r="EO86" s="5">
        <v>6.4191000000000003</v>
      </c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>
        <f t="shared" si="16"/>
        <v>0.67068571428571411</v>
      </c>
      <c r="II86" s="4">
        <f t="shared" si="17"/>
        <v>0.77900000000000003</v>
      </c>
      <c r="IJ86" s="4">
        <f t="shared" si="18"/>
        <v>0.25654285714285713</v>
      </c>
      <c r="IK86" s="4">
        <f t="shared" si="19"/>
        <v>2.1100000000000001E-2</v>
      </c>
      <c r="IL86" s="4">
        <f t="shared" si="20"/>
        <v>0.7900571428571429</v>
      </c>
      <c r="IM86" s="4">
        <f t="shared" si="21"/>
        <v>0.39470000000000005</v>
      </c>
      <c r="IN86" s="4">
        <f t="shared" si="22"/>
        <v>0.99688571428571426</v>
      </c>
      <c r="IO86" s="4">
        <f t="shared" si="23"/>
        <v>5.6336285714285719</v>
      </c>
      <c r="IP86" s="1" t="str" cm="1">
        <f t="array" aca="1" ref="IP86" ca="1">CONCATENATE(INDIRECT(ADDRESS(1,MATCH(_xlfn.MINIFS(B86:IG86,metrics.rec,"MAE"),B86:IG86,0)+1)), ", ", INDIRECT(ADDRESS(2,MATCH(_xlfn.MINIFS(B86:IG86,metrics.rec,"MAE"),B86:IG86,0)+1)))</f>
        <v>k=5, r=0.1</v>
      </c>
      <c r="IQ86" s="1" t="str" cm="1">
        <f t="array" aca="1" ref="IQ86" ca="1">CONCATENATE(INDIRECT(ADDRESS(1,MATCH(_xlfn.MINIFS(B86:IG86,metrics.rec,"MSE"),B86:IG86,0)+1)), ", ", INDIRECT(ADDRESS(2,MATCH(_xlfn.MINIFS(B86:IG86,metrics.rec,"MSE"),B86:IG86,0)+1)))</f>
        <v>k=5, r=0.1</v>
      </c>
      <c r="IR86" s="1" t="str" cm="1">
        <f t="array" aca="1" ref="IR86" ca="1">CONCATENATE(INDIRECT(ADDRESS(1,MATCH(_xlfn.MAXIFS(B86:IG86,metrics.rec,"R"),B86:IG86,0)+1)), ", ", INDIRECT(ADDRESS(2,MATCH(_xlfn.MAXIFS(B86:IG86,metrics.rec,"R"),B86:IG86,0)+1)))</f>
        <v>k=20, r=0.3</v>
      </c>
      <c r="IS86" s="1" t="str" cm="1">
        <f t="array" aca="1" ref="IS86" ca="1">CONCATENATE(INDIRECT(ADDRESS(1,MATCH(_xlfn.MAXIFS(B86:IG86,metrics.rec,"Precision"),B86:IG86,0)+1)), ", ", INDIRECT(ADDRESS(2,MATCH(_xlfn.MAXIFS(B86:IG86,metrics.rec,"Precision"),B86:IG86,0)+1)))</f>
        <v>k=5, r=0.9</v>
      </c>
      <c r="IT86" s="1" t="str" cm="1">
        <f t="array" aca="1" ref="IT86" ca="1">CONCATENATE(INDIRECT(ADDRESS(1,MATCH(_xlfn.MAXIFS(B86:IG86,metrics.rec,"Recall"),B86:IG86,0)+1)), ", ", INDIRECT(ADDRESS(2,MATCH(_xlfn.MAXIFS(B86:IG86,metrics.rec,"Recall"),B86:IG86,0)+1)))</f>
        <v>k=5, r=0.1</v>
      </c>
      <c r="IU86" s="1" t="str" cm="1">
        <f t="array" aca="1" ref="IU86" ca="1">CONCATENATE(INDIRECT(ADDRESS(1,MATCH(_xlfn.MAXIFS(B86:IG86,metrics.rec,"Coverage"),B86:IG86,0)+1)), ", ", INDIRECT(ADDRESS(2,MATCH(_xlfn.MAXIFS(B86:IG86,metrics.rec,"Coverage"),B86:IG86,0)+1)))</f>
        <v>k=20, r=0.3</v>
      </c>
      <c r="IV86" s="1" t="str" cm="1">
        <f t="array" aca="1" ref="IV86" ca="1">CONCATENATE(INDIRECT(ADDRESS(1,MATCH(_xlfn.MAXIFS(B86:IG86,metrics.rec,"Recatio"),B86:IG86,0)+1)), ", ", INDIRECT(ADDRESS(2,MATCH(_xlfn.MAXIFS(B86:IG86,metrics.rec,"Recatio"),B86:IG86,0)+1)))</f>
        <v>k=5, r=0.1</v>
      </c>
      <c r="IW86" s="1" t="str" cm="1">
        <f t="array" aca="1" ref="IW86" ca="1">CONCATENATE(INDIRECT(ADDRESS(1,MATCH(_xlfn.MINIFS(B86:IG86,metrics.rec,"Time"),B86:IG86,0)+1)), ", ", INDIRECT(ADDRESS(2,MATCH(_xlfn.MINIFS(B86:IG86,metrics.rec,"Time"),B86:IG86,0)+1)))</f>
        <v>k=5, r=0.9</v>
      </c>
    </row>
    <row r="87" spans="1:257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0.62590000000000001</v>
      </c>
      <c r="K87" s="5">
        <v>0.68200000000000005</v>
      </c>
      <c r="L87" s="5">
        <v>0.29260000000000003</v>
      </c>
      <c r="M87" s="5">
        <v>4.8999999999999998E-3</v>
      </c>
      <c r="N87" s="5">
        <v>0.87880000000000003</v>
      </c>
      <c r="O87" s="5"/>
      <c r="P87" s="5">
        <v>1</v>
      </c>
      <c r="Q87" s="5">
        <v>6.1302000000000003</v>
      </c>
      <c r="R87" s="4">
        <v>0.63700000000000001</v>
      </c>
      <c r="S87" s="4">
        <v>0.70279999999999998</v>
      </c>
      <c r="T87" s="4">
        <v>0.28320000000000001</v>
      </c>
      <c r="U87" s="4">
        <v>9.2999999999999992E-3</v>
      </c>
      <c r="V87" s="4">
        <v>0.86339999999999995</v>
      </c>
      <c r="W87" s="4"/>
      <c r="X87" s="4">
        <v>1</v>
      </c>
      <c r="Y87" s="4">
        <v>5.2248000000000001</v>
      </c>
      <c r="Z87" s="5">
        <v>0.66069999999999995</v>
      </c>
      <c r="AA87" s="5">
        <v>0.75739999999999996</v>
      </c>
      <c r="AB87" s="5">
        <v>0.2384</v>
      </c>
      <c r="AC87" s="5">
        <v>1.6799999999999999E-2</v>
      </c>
      <c r="AD87" s="5">
        <v>0.83069999999999999</v>
      </c>
      <c r="AE87" s="5"/>
      <c r="AF87" s="5">
        <v>1</v>
      </c>
      <c r="AG87" s="5">
        <v>3.0398999999999998</v>
      </c>
      <c r="AH87" s="4">
        <v>0.72719999999999996</v>
      </c>
      <c r="AI87" s="4">
        <v>0.92159999999999997</v>
      </c>
      <c r="AJ87" s="4">
        <v>0.15939999999999999</v>
      </c>
      <c r="AK87" s="4">
        <v>5.5E-2</v>
      </c>
      <c r="AL87" s="4">
        <v>0.60629999999999995</v>
      </c>
      <c r="AM87" s="4"/>
      <c r="AN87" s="4">
        <v>0.97670000000000001</v>
      </c>
      <c r="AO87" s="4">
        <v>1.2839</v>
      </c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>
        <v>0.63819999999999999</v>
      </c>
      <c r="BG87" s="14">
        <v>0.70660000000000001</v>
      </c>
      <c r="BH87" s="14">
        <v>0.28179999999999999</v>
      </c>
      <c r="BI87" s="14">
        <v>9.1999999999999998E-3</v>
      </c>
      <c r="BJ87" s="14">
        <v>0.8649</v>
      </c>
      <c r="BK87" s="14">
        <v>0.63109999999999999</v>
      </c>
      <c r="BL87" s="14">
        <v>1</v>
      </c>
      <c r="BM87" s="14">
        <v>6.0934999999999997</v>
      </c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0.63819999999999999</v>
      </c>
      <c r="CU87" s="4">
        <v>0.70599999999999996</v>
      </c>
      <c r="CV87" s="4">
        <v>0.2833</v>
      </c>
      <c r="CW87" s="4">
        <v>9.2999999999999992E-3</v>
      </c>
      <c r="CX87" s="4">
        <v>0.86350000000000005</v>
      </c>
      <c r="CY87" s="4">
        <v>0.63019999999999998</v>
      </c>
      <c r="CZ87" s="4">
        <v>1</v>
      </c>
      <c r="DA87" s="4">
        <v>4.8314000000000004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0.625</v>
      </c>
      <c r="EA87" s="4">
        <v>0.67879999999999996</v>
      </c>
      <c r="EB87" s="4">
        <v>0.29970000000000002</v>
      </c>
      <c r="EC87" s="4">
        <v>4.8999999999999998E-3</v>
      </c>
      <c r="ED87" s="4">
        <v>0.88</v>
      </c>
      <c r="EE87" s="4">
        <v>0.64590000000000003</v>
      </c>
      <c r="EF87" s="4">
        <v>1</v>
      </c>
      <c r="EG87" s="4">
        <v>8.0001999999999995</v>
      </c>
      <c r="EH87" s="5">
        <v>0.63829999999999998</v>
      </c>
      <c r="EI87" s="5">
        <v>0.70660000000000001</v>
      </c>
      <c r="EJ87" s="5">
        <v>0.27910000000000001</v>
      </c>
      <c r="EK87" s="5">
        <v>9.1999999999999998E-3</v>
      </c>
      <c r="EL87" s="5">
        <v>0.8649</v>
      </c>
      <c r="EM87" s="5">
        <v>0.63119999999999998</v>
      </c>
      <c r="EN87" s="5">
        <v>1</v>
      </c>
      <c r="EO87" s="5">
        <v>6.6839000000000004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0.64487777777777777</v>
      </c>
      <c r="II87" s="4">
        <f t="shared" si="17"/>
        <v>0.72384444444444429</v>
      </c>
      <c r="IJ87" s="4">
        <f t="shared" si="18"/>
        <v>0.26881111111111111</v>
      </c>
      <c r="IK87" s="4">
        <f t="shared" si="19"/>
        <v>1.3355555555555556E-2</v>
      </c>
      <c r="IL87" s="4">
        <f t="shared" si="20"/>
        <v>0.83796666666666675</v>
      </c>
      <c r="IM87" s="4">
        <f t="shared" si="21"/>
        <v>0.63460000000000005</v>
      </c>
      <c r="IN87" s="4">
        <f t="shared" si="22"/>
        <v>0.99741111111111125</v>
      </c>
      <c r="IO87" s="4">
        <f t="shared" si="23"/>
        <v>5.5718888888888891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r=0.1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r=0.1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r=0.1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k=5, r=0.9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k=5, r=0.1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r=0.3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k=5, r=0.1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k=5, r=0.9</v>
      </c>
    </row>
    <row r="88" spans="1:257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0.63080000000000003</v>
      </c>
      <c r="K88" s="5">
        <v>0.68889999999999996</v>
      </c>
      <c r="L88" s="5">
        <v>0.2959</v>
      </c>
      <c r="M88" s="5">
        <v>4.8999999999999998E-3</v>
      </c>
      <c r="N88" s="5">
        <v>0.87429999999999997</v>
      </c>
      <c r="O88" s="5"/>
      <c r="P88" s="5">
        <v>1</v>
      </c>
      <c r="Q88" s="5">
        <v>6.2569999999999997</v>
      </c>
      <c r="R88" s="4">
        <v>0.63900000000000001</v>
      </c>
      <c r="S88" s="4">
        <v>0.7056</v>
      </c>
      <c r="T88" s="4">
        <v>0.28489999999999999</v>
      </c>
      <c r="U88" s="4">
        <v>9.1999999999999998E-3</v>
      </c>
      <c r="V88" s="4">
        <v>0.86029999999999995</v>
      </c>
      <c r="W88" s="4"/>
      <c r="X88" s="4">
        <v>1</v>
      </c>
      <c r="Y88" s="4">
        <v>4.6059999999999999</v>
      </c>
      <c r="Z88" s="5">
        <v>0.6603</v>
      </c>
      <c r="AA88" s="5">
        <v>0.755</v>
      </c>
      <c r="AB88" s="5">
        <v>0.23830000000000001</v>
      </c>
      <c r="AC88" s="5">
        <v>1.6799999999999999E-2</v>
      </c>
      <c r="AD88" s="5">
        <v>0.82720000000000005</v>
      </c>
      <c r="AE88" s="5"/>
      <c r="AF88" s="5">
        <v>1</v>
      </c>
      <c r="AG88" s="5">
        <v>3.0175999999999998</v>
      </c>
      <c r="AH88" s="4">
        <v>0.72989999999999999</v>
      </c>
      <c r="AI88" s="4">
        <v>0.92920000000000003</v>
      </c>
      <c r="AJ88" s="4">
        <v>0.15409999999999999</v>
      </c>
      <c r="AK88" s="4">
        <v>5.4800000000000001E-2</v>
      </c>
      <c r="AL88" s="4">
        <v>0.60199999999999998</v>
      </c>
      <c r="AM88" s="4"/>
      <c r="AN88" s="4">
        <v>0.97599999999999998</v>
      </c>
      <c r="AO88" s="4">
        <v>1.3250999999999999</v>
      </c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0.63</v>
      </c>
      <c r="EA88" s="4">
        <v>0.6865</v>
      </c>
      <c r="EB88" s="4">
        <v>0.3024</v>
      </c>
      <c r="EC88" s="4">
        <v>4.8999999999999998E-3</v>
      </c>
      <c r="ED88" s="4">
        <v>0.87529999999999997</v>
      </c>
      <c r="EE88" s="4">
        <v>0.64359999999999995</v>
      </c>
      <c r="EF88" s="4">
        <v>1</v>
      </c>
      <c r="EG88" s="4">
        <v>7.4336000000000002</v>
      </c>
      <c r="EH88" s="5">
        <v>0.64070000000000005</v>
      </c>
      <c r="EI88" s="5">
        <v>0.71020000000000005</v>
      </c>
      <c r="EJ88" s="5">
        <v>0.2823</v>
      </c>
      <c r="EK88" s="5">
        <v>9.1999999999999998E-3</v>
      </c>
      <c r="EL88" s="5">
        <v>0.86109999999999998</v>
      </c>
      <c r="EM88" s="5">
        <v>0.63009999999999999</v>
      </c>
      <c r="EN88" s="5">
        <v>1</v>
      </c>
      <c r="EO88" s="5">
        <v>6.3396999999999997</v>
      </c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>
        <f t="shared" si="16"/>
        <v>0.6503714285714286</v>
      </c>
      <c r="II88" s="4">
        <f t="shared" si="17"/>
        <v>0.73475714285714289</v>
      </c>
      <c r="IJ88" s="4">
        <f t="shared" si="18"/>
        <v>0.26507142857142851</v>
      </c>
      <c r="IK88" s="4">
        <f t="shared" si="19"/>
        <v>1.4485714285714286E-2</v>
      </c>
      <c r="IL88" s="4">
        <f t="shared" si="20"/>
        <v>0.82617142857142867</v>
      </c>
      <c r="IM88" s="4">
        <f t="shared" si="21"/>
        <v>0.63684999999999992</v>
      </c>
      <c r="IN88" s="4">
        <f t="shared" si="22"/>
        <v>0.99657142857142855</v>
      </c>
      <c r="IO88" s="4">
        <f t="shared" si="23"/>
        <v>5.3735428571428567</v>
      </c>
      <c r="IP88" s="1" t="str" cm="1">
        <f t="array" aca="1" ref="IP88" ca="1">CONCATENATE(INDIRECT(ADDRESS(1,MATCH(_xlfn.MINIFS(B88:IG88,metrics.rec,"MAE"),B88:IG88,0)+1)), ", ", INDIRECT(ADDRESS(2,MATCH(_xlfn.MINIFS(B88:IG88,metrics.rec,"MAE"),B88:IG88,0)+1)))</f>
        <v>k=5, r=0.1</v>
      </c>
      <c r="IQ88" s="1" t="str" cm="1">
        <f t="array" aca="1" ref="IQ88" ca="1">CONCATENATE(INDIRECT(ADDRESS(1,MATCH(_xlfn.MINIFS(B88:IG88,metrics.rec,"MSE"),B88:IG88,0)+1)), ", ", INDIRECT(ADDRESS(2,MATCH(_xlfn.MINIFS(B88:IG88,metrics.rec,"MSE"),B88:IG88,0)+1)))</f>
        <v>k=5, r=0.1</v>
      </c>
      <c r="IR88" s="1" t="str" cm="1">
        <f t="array" aca="1" ref="IR88" ca="1">CONCATENATE(INDIRECT(ADDRESS(1,MATCH(_xlfn.MAXIFS(B88:IG88,metrics.rec,"R"),B88:IG88,0)+1)), ", ", INDIRECT(ADDRESS(2,MATCH(_xlfn.MAXIFS(B88:IG88,metrics.rec,"R"),B88:IG88,0)+1)))</f>
        <v>k=20, r=0.3</v>
      </c>
      <c r="IS88" s="1" t="str" cm="1">
        <f t="array" aca="1" ref="IS88" ca="1">CONCATENATE(INDIRECT(ADDRESS(1,MATCH(_xlfn.MAXIFS(B88:IG88,metrics.rec,"Precision"),B88:IG88,0)+1)), ", ", INDIRECT(ADDRESS(2,MATCH(_xlfn.MAXIFS(B88:IG88,metrics.rec,"Precision"),B88:IG88,0)+1)))</f>
        <v>k=5, r=0.9</v>
      </c>
      <c r="IT88" s="1" t="str" cm="1">
        <f t="array" aca="1" ref="IT88" ca="1">CONCATENATE(INDIRECT(ADDRESS(1,MATCH(_xlfn.MAXIFS(B88:IG88,metrics.rec,"Recall"),B88:IG88,0)+1)), ", ", INDIRECT(ADDRESS(2,MATCH(_xlfn.MAXIFS(B88:IG88,metrics.rec,"Recall"),B88:IG88,0)+1)))</f>
        <v>k=5, r=0.1</v>
      </c>
      <c r="IU88" s="1" t="str" cm="1">
        <f t="array" aca="1" ref="IU88" ca="1">CONCATENATE(INDIRECT(ADDRESS(1,MATCH(_xlfn.MAXIFS(B88:IG88,metrics.rec,"Coverage"),B88:IG88,0)+1)), ", ", INDIRECT(ADDRESS(2,MATCH(_xlfn.MAXIFS(B88:IG88,metrics.rec,"Coverage"),B88:IG88,0)+1)))</f>
        <v>k=20, r=0.3</v>
      </c>
      <c r="IV88" s="1" t="str" cm="1">
        <f t="array" aca="1" ref="IV88" ca="1">CONCATENATE(INDIRECT(ADDRESS(1,MATCH(_xlfn.MAXIFS(B88:IG88,metrics.rec,"Recatio"),B88:IG88,0)+1)), ", ", INDIRECT(ADDRESS(2,MATCH(_xlfn.MAXIFS(B88:IG88,metrics.rec,"Recatio"),B88:IG88,0)+1)))</f>
        <v>k=5, r=0.1</v>
      </c>
      <c r="IW88" s="1" t="str" cm="1">
        <f t="array" aca="1" ref="IW88" ca="1">CONCATENATE(INDIRECT(ADDRESS(1,MATCH(_xlfn.MINIFS(B88:IG88,metrics.rec,"Time"),B88:IG88,0)+1)), ", ", INDIRECT(ADDRESS(2,MATCH(_xlfn.MINIFS(B88:IG88,metrics.rec,"Time"),B88:IG88,0)+1)))</f>
        <v>k=5, r=0.9</v>
      </c>
    </row>
    <row r="89" spans="1:257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0.621</v>
      </c>
      <c r="K89" s="5">
        <v>0.67249999999999999</v>
      </c>
      <c r="L89" s="5">
        <v>0.30280000000000001</v>
      </c>
      <c r="M89" s="5">
        <v>4.8999999999999998E-3</v>
      </c>
      <c r="N89" s="5">
        <v>0.87980000000000003</v>
      </c>
      <c r="O89" s="5"/>
      <c r="P89" s="5">
        <v>1</v>
      </c>
      <c r="Q89" s="5">
        <v>6.8956999999999997</v>
      </c>
      <c r="R89" s="4">
        <v>0.63290000000000002</v>
      </c>
      <c r="S89" s="4">
        <v>0.69610000000000005</v>
      </c>
      <c r="T89" s="4">
        <v>0.28399999999999997</v>
      </c>
      <c r="U89" s="4">
        <v>9.2999999999999992E-3</v>
      </c>
      <c r="V89" s="4">
        <v>0.86380000000000001</v>
      </c>
      <c r="W89" s="4"/>
      <c r="X89" s="4">
        <v>1</v>
      </c>
      <c r="Y89" s="4">
        <v>4.8205999999999998</v>
      </c>
      <c r="Z89" s="5">
        <v>0.65869999999999995</v>
      </c>
      <c r="AA89" s="5">
        <v>0.75509999999999999</v>
      </c>
      <c r="AB89" s="5">
        <v>0.23480000000000001</v>
      </c>
      <c r="AC89" s="5">
        <v>1.6799999999999999E-2</v>
      </c>
      <c r="AD89" s="5">
        <v>0.82889999999999997</v>
      </c>
      <c r="AE89" s="5"/>
      <c r="AF89" s="5">
        <v>1</v>
      </c>
      <c r="AG89" s="5">
        <v>3.1705000000000001</v>
      </c>
      <c r="AH89" s="4">
        <v>0.73099999999999998</v>
      </c>
      <c r="AI89" s="4">
        <v>0.93340000000000001</v>
      </c>
      <c r="AJ89" s="4">
        <v>0.15540000000000001</v>
      </c>
      <c r="AK89" s="4">
        <v>5.4800000000000001E-2</v>
      </c>
      <c r="AL89" s="4">
        <v>0.60350000000000004</v>
      </c>
      <c r="AM89" s="4"/>
      <c r="AN89" s="4">
        <v>0.97599999999999998</v>
      </c>
      <c r="AO89" s="4">
        <v>1.4018999999999999</v>
      </c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>
        <v>0.6341</v>
      </c>
      <c r="BG89" s="14">
        <v>0.69940000000000002</v>
      </c>
      <c r="BH89" s="14">
        <v>0.2838</v>
      </c>
      <c r="BI89" s="14">
        <v>9.1999999999999998E-3</v>
      </c>
      <c r="BJ89" s="14">
        <v>0.86529999999999996</v>
      </c>
      <c r="BK89" s="14">
        <v>0.63080000000000003</v>
      </c>
      <c r="BL89" s="14">
        <v>1</v>
      </c>
      <c r="BM89" s="14">
        <v>9.6204999999999998</v>
      </c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0.63380000000000003</v>
      </c>
      <c r="CU89" s="4">
        <v>0.6986</v>
      </c>
      <c r="CV89" s="4">
        <v>0.28689999999999999</v>
      </c>
      <c r="CW89" s="4">
        <v>9.2999999999999992E-3</v>
      </c>
      <c r="CX89" s="4">
        <v>0.86350000000000005</v>
      </c>
      <c r="CY89" s="4">
        <v>0.62980000000000003</v>
      </c>
      <c r="CZ89" s="4">
        <v>1</v>
      </c>
      <c r="DA89" s="4">
        <v>5.1132999999999997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0.61990000000000001</v>
      </c>
      <c r="EA89" s="4">
        <v>0.66910000000000003</v>
      </c>
      <c r="EB89" s="4">
        <v>0.30980000000000002</v>
      </c>
      <c r="EC89" s="4">
        <v>4.8999999999999998E-3</v>
      </c>
      <c r="ED89" s="4">
        <v>0.88070000000000004</v>
      </c>
      <c r="EE89" s="4">
        <v>0.64539999999999997</v>
      </c>
      <c r="EF89" s="4">
        <v>1</v>
      </c>
      <c r="EG89" s="4">
        <v>8.1559000000000008</v>
      </c>
      <c r="EH89" s="5">
        <v>0.63429999999999997</v>
      </c>
      <c r="EI89" s="5">
        <v>0.7</v>
      </c>
      <c r="EJ89" s="5">
        <v>0.28139999999999998</v>
      </c>
      <c r="EK89" s="5">
        <v>9.2999999999999992E-3</v>
      </c>
      <c r="EL89" s="5">
        <v>0.8649</v>
      </c>
      <c r="EM89" s="5">
        <v>0.63080000000000003</v>
      </c>
      <c r="EN89" s="5">
        <v>1</v>
      </c>
      <c r="EO89" s="5">
        <v>6.8978999999999999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0.64165555555555553</v>
      </c>
      <c r="II89" s="4">
        <f t="shared" si="17"/>
        <v>0.71872222222222226</v>
      </c>
      <c r="IJ89" s="4">
        <f t="shared" si="18"/>
        <v>0.27187777777777777</v>
      </c>
      <c r="IK89" s="4">
        <f t="shared" si="19"/>
        <v>1.3344444444444445E-2</v>
      </c>
      <c r="IL89" s="4">
        <f t="shared" si="20"/>
        <v>0.83782222222222225</v>
      </c>
      <c r="IM89" s="4">
        <f t="shared" si="21"/>
        <v>0.6342000000000001</v>
      </c>
      <c r="IN89" s="4">
        <f t="shared" si="22"/>
        <v>0.99733333333333318</v>
      </c>
      <c r="IO89" s="4">
        <f t="shared" si="23"/>
        <v>6.1733666666666673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r=0.1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r=0.1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k=20, r=0.3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r=0.9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k=5, r=0.1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r=0.3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k=5, r=0.1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k=5, r=0.9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0.63380000000000003</v>
      </c>
      <c r="BG90" s="14">
        <v>0.69830000000000003</v>
      </c>
      <c r="BH90" s="14">
        <v>0.28460000000000002</v>
      </c>
      <c r="BI90" s="14">
        <v>9.1999999999999998E-3</v>
      </c>
      <c r="BJ90" s="14">
        <v>0.86319999999999997</v>
      </c>
      <c r="BK90" s="14">
        <v>0.63</v>
      </c>
      <c r="BL90" s="14">
        <v>1</v>
      </c>
      <c r="BM90" s="14">
        <v>6.7012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0.63390000000000002</v>
      </c>
      <c r="CU90" s="4">
        <v>0.69820000000000004</v>
      </c>
      <c r="CV90" s="4">
        <v>0.28820000000000001</v>
      </c>
      <c r="CW90" s="4">
        <v>9.2999999999999992E-3</v>
      </c>
      <c r="CX90" s="4">
        <v>0.86140000000000005</v>
      </c>
      <c r="CY90" s="4">
        <v>0.629</v>
      </c>
      <c r="CZ90" s="4">
        <v>1</v>
      </c>
      <c r="DA90" s="4">
        <v>5.2384000000000004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0.63385000000000002</v>
      </c>
      <c r="II90" s="4">
        <f t="shared" ref="II90" si="25">AVERAGEIFS(B90:IG90,metrics.rec,"MSE")</f>
        <v>0.69825000000000004</v>
      </c>
      <c r="IJ90" s="4">
        <f t="shared" ref="IJ90" si="26">AVERAGEIFS(B90:IG90,metrics.rec,"R")</f>
        <v>0.28639999999999999</v>
      </c>
      <c r="IK90" s="4">
        <f t="shared" ref="IK90" si="27">AVERAGEIFS(B90:IG90,metrics.rec,"Precision")</f>
        <v>9.2499999999999995E-3</v>
      </c>
      <c r="IL90" s="4">
        <f t="shared" ref="IL90" si="28">AVERAGEIFS(B90:IG90,metrics.rec,"Recall")</f>
        <v>0.86230000000000007</v>
      </c>
      <c r="IM90" s="4">
        <f t="shared" ref="IM90" si="29">AVERAGEIFS(B90:IG90,metrics.rec,"Coverage")</f>
        <v>0.62949999999999995</v>
      </c>
      <c r="IN90" s="4">
        <f t="shared" ref="IN90" si="30">AVERAGEIFS(B90:IG90,metrics.rec,"Recatio")</f>
        <v>1</v>
      </c>
      <c r="IO90" s="4">
        <f t="shared" ref="IO90" si="31">AVERAGEIFS(B90:IG90,metrics.rec,"Time")</f>
        <v>5.9698000000000002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k=10,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k=15,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k=15,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k=15,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k=10,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k=15,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>
        <v>0.6351</v>
      </c>
      <c r="BG91" s="14">
        <v>0.70089999999999997</v>
      </c>
      <c r="BH91" s="14">
        <v>0.2823</v>
      </c>
      <c r="BI91" s="14">
        <v>9.1999999999999998E-3</v>
      </c>
      <c r="BJ91" s="14">
        <v>0.86260000000000003</v>
      </c>
      <c r="BK91" s="14">
        <v>0.62929999999999997</v>
      </c>
      <c r="BL91" s="14">
        <v>1</v>
      </c>
      <c r="BM91" s="14">
        <v>7.5145999999999997</v>
      </c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0.63490000000000002</v>
      </c>
      <c r="CU91" s="4">
        <v>0.70040000000000002</v>
      </c>
      <c r="CV91" s="4">
        <v>0.2858</v>
      </c>
      <c r="CW91" s="4">
        <v>9.2999999999999992E-3</v>
      </c>
      <c r="CX91" s="4">
        <v>0.86050000000000004</v>
      </c>
      <c r="CY91" s="4">
        <v>0.62809999999999999</v>
      </c>
      <c r="CZ91" s="4">
        <v>1</v>
      </c>
      <c r="DA91" s="4">
        <v>5.2550999999999997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0.63500000000000001</v>
      </c>
      <c r="II91" s="4">
        <f t="shared" ref="II91" si="33">AVERAGEIFS(B91:IG91,metrics.rec,"MSE")</f>
        <v>0.70065</v>
      </c>
      <c r="IJ91" s="4">
        <f t="shared" ref="IJ91" si="34">AVERAGEIFS(B91:IG91,metrics.rec,"R")</f>
        <v>0.28405000000000002</v>
      </c>
      <c r="IK91" s="4">
        <f t="shared" ref="IK91" si="35">AVERAGEIFS(B91:IG91,metrics.rec,"Precision")</f>
        <v>9.2499999999999995E-3</v>
      </c>
      <c r="IL91" s="4">
        <f t="shared" ref="IL91" si="36">AVERAGEIFS(B91:IG91,metrics.rec,"Recall")</f>
        <v>0.86155000000000004</v>
      </c>
      <c r="IM91" s="4">
        <f t="shared" ref="IM91" si="37">AVERAGEIFS(B91:IG91,metrics.rec,"Coverage")</f>
        <v>0.62870000000000004</v>
      </c>
      <c r="IN91" s="4">
        <f t="shared" ref="IN91" si="38">AVERAGEIFS(B91:IG91,metrics.rec,"Recatio")</f>
        <v>1</v>
      </c>
      <c r="IO91" s="4">
        <f t="shared" ref="IO91" si="39">AVERAGEIFS(B91:IG91,metrics.rec,"Time")</f>
        <v>6.3848500000000001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k=15,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k=15,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k=15,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k=15,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k=10,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k=15, r=0.5</v>
      </c>
    </row>
    <row r="92" spans="1:257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0.62329999999999997</v>
      </c>
      <c r="K92" s="5">
        <v>0.67479999999999996</v>
      </c>
      <c r="L92" s="5">
        <v>0.30299999999999999</v>
      </c>
      <c r="M92" s="5">
        <v>4.8999999999999998E-3</v>
      </c>
      <c r="N92" s="5">
        <v>0.87609999999999999</v>
      </c>
      <c r="O92" s="5"/>
      <c r="P92" s="5">
        <v>1</v>
      </c>
      <c r="Q92" s="5">
        <v>6.4398999999999997</v>
      </c>
      <c r="R92" s="4">
        <v>0.63400000000000001</v>
      </c>
      <c r="S92" s="4">
        <v>0.69640000000000002</v>
      </c>
      <c r="T92" s="4">
        <v>0.29070000000000001</v>
      </c>
      <c r="U92" s="4">
        <v>9.2999999999999992E-3</v>
      </c>
      <c r="V92" s="4">
        <v>0.86029999999999995</v>
      </c>
      <c r="W92" s="4"/>
      <c r="X92" s="4">
        <v>1</v>
      </c>
      <c r="Y92" s="4">
        <v>4.5397999999999996</v>
      </c>
      <c r="Z92" s="5">
        <v>0.6593</v>
      </c>
      <c r="AA92" s="5">
        <v>0.75519999999999998</v>
      </c>
      <c r="AB92" s="5">
        <v>0.2336</v>
      </c>
      <c r="AC92" s="5">
        <v>1.6799999999999999E-2</v>
      </c>
      <c r="AD92" s="5">
        <v>0.82540000000000002</v>
      </c>
      <c r="AE92" s="5"/>
      <c r="AF92" s="5">
        <v>1</v>
      </c>
      <c r="AG92" s="5">
        <v>3.0687000000000002</v>
      </c>
      <c r="AH92" s="4">
        <v>0.73019999999999996</v>
      </c>
      <c r="AI92" s="4">
        <v>0.9304</v>
      </c>
      <c r="AJ92" s="4">
        <v>0.15690000000000001</v>
      </c>
      <c r="AK92" s="4">
        <v>5.4800000000000001E-2</v>
      </c>
      <c r="AL92" s="4">
        <v>0.6018</v>
      </c>
      <c r="AM92" s="4"/>
      <c r="AN92" s="4">
        <v>0.97599999999999998</v>
      </c>
      <c r="AO92" s="4">
        <v>1.1902999999999999</v>
      </c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0.63549999999999995</v>
      </c>
      <c r="BG92" s="14">
        <v>0.70069999999999999</v>
      </c>
      <c r="BH92" s="14">
        <v>0.28339999999999999</v>
      </c>
      <c r="BI92" s="14">
        <v>9.2999999999999992E-3</v>
      </c>
      <c r="BJ92" s="14">
        <v>0.86199999999999999</v>
      </c>
      <c r="BK92" s="14">
        <v>0.62790000000000001</v>
      </c>
      <c r="BL92" s="14">
        <v>1</v>
      </c>
      <c r="BM92" s="14">
        <v>7.2323000000000004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0.63519999999999999</v>
      </c>
      <c r="CU92" s="4">
        <v>0.69989999999999997</v>
      </c>
      <c r="CV92" s="4">
        <v>0.28570000000000001</v>
      </c>
      <c r="CW92" s="4">
        <v>9.2999999999999992E-3</v>
      </c>
      <c r="CX92" s="4">
        <v>0.8599</v>
      </c>
      <c r="CY92" s="4">
        <v>0.62690000000000001</v>
      </c>
      <c r="CZ92" s="4">
        <v>1</v>
      </c>
      <c r="DA92" s="4">
        <v>4.8319000000000001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0.62260000000000004</v>
      </c>
      <c r="EA92" s="4">
        <v>0.6724</v>
      </c>
      <c r="EB92" s="4">
        <v>0.31140000000000001</v>
      </c>
      <c r="EC92" s="4">
        <v>4.8999999999999998E-3</v>
      </c>
      <c r="ED92" s="4">
        <v>0.877</v>
      </c>
      <c r="EE92" s="4">
        <v>0.64229999999999998</v>
      </c>
      <c r="EF92" s="4">
        <v>1</v>
      </c>
      <c r="EG92" s="4">
        <v>7.5378999999999996</v>
      </c>
      <c r="EH92" s="5">
        <v>0.63590000000000002</v>
      </c>
      <c r="EI92" s="5">
        <v>0.70169999999999999</v>
      </c>
      <c r="EJ92" s="5">
        <v>0.28499999999999998</v>
      </c>
      <c r="EK92" s="5">
        <v>9.2999999999999992E-3</v>
      </c>
      <c r="EL92" s="5">
        <v>0.86129999999999995</v>
      </c>
      <c r="EM92" s="5">
        <v>0.62790000000000001</v>
      </c>
      <c r="EN92" s="5">
        <v>1</v>
      </c>
      <c r="EO92" s="5">
        <v>6.3765999999999998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0.63539999999999996</v>
      </c>
      <c r="FW92" s="4">
        <v>0.7006</v>
      </c>
      <c r="FX92" s="4">
        <v>0.28549999999999998</v>
      </c>
      <c r="FY92" s="4">
        <v>9.2999999999999992E-3</v>
      </c>
      <c r="FZ92" s="4">
        <v>0.86060000000000003</v>
      </c>
      <c r="GA92" s="4"/>
      <c r="GB92" s="4">
        <v>1</v>
      </c>
      <c r="GC92" s="4">
        <v>4.7493999999999996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0.64241999999999999</v>
      </c>
      <c r="II92" s="4">
        <f t="shared" si="17"/>
        <v>0.71812999999999994</v>
      </c>
      <c r="IJ92" s="4">
        <f t="shared" si="18"/>
        <v>0.27428000000000002</v>
      </c>
      <c r="IK92" s="4">
        <f t="shared" si="19"/>
        <v>1.295E-2</v>
      </c>
      <c r="IL92" s="4">
        <f t="shared" si="20"/>
        <v>0.83711000000000002</v>
      </c>
      <c r="IM92" s="4">
        <f t="shared" si="21"/>
        <v>0.63124999999999998</v>
      </c>
      <c r="IN92" s="4">
        <f t="shared" si="22"/>
        <v>0.99759999999999993</v>
      </c>
      <c r="IO92" s="4">
        <f t="shared" si="23"/>
        <v>5.38436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r=0.1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r=0.1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k=20, r=0.3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r=0.9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k=5, r=0.1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r=0.3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k=5, r=0.1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k=5, r=0.9</v>
      </c>
    </row>
    <row r="93" spans="1:257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0.65429999999999999</v>
      </c>
      <c r="K93" s="5">
        <v>0.73860000000000003</v>
      </c>
      <c r="L93" s="5">
        <v>0.26169999999999999</v>
      </c>
      <c r="M93" s="5">
        <v>4.7999999999999996E-3</v>
      </c>
      <c r="N93" s="5">
        <v>0.8599</v>
      </c>
      <c r="O93" s="5"/>
      <c r="P93" s="5">
        <v>1</v>
      </c>
      <c r="Q93" s="5">
        <v>8.0497999999999994</v>
      </c>
      <c r="R93" s="4">
        <v>0.65820000000000001</v>
      </c>
      <c r="S93" s="4">
        <v>0.74760000000000004</v>
      </c>
      <c r="T93" s="4">
        <v>0.2505</v>
      </c>
      <c r="U93" s="4">
        <v>8.8999999999999999E-3</v>
      </c>
      <c r="V93" s="4">
        <v>0.8427</v>
      </c>
      <c r="W93" s="4"/>
      <c r="X93" s="4">
        <v>1</v>
      </c>
      <c r="Y93" s="4">
        <v>5.3998999999999997</v>
      </c>
      <c r="Z93" s="5">
        <v>0.67479999999999996</v>
      </c>
      <c r="AA93" s="5">
        <v>0.78869999999999996</v>
      </c>
      <c r="AB93" s="5">
        <v>0.22420000000000001</v>
      </c>
      <c r="AC93" s="5">
        <v>1.47E-2</v>
      </c>
      <c r="AD93" s="5">
        <v>0.81499999999999995</v>
      </c>
      <c r="AE93" s="5"/>
      <c r="AF93" s="5">
        <v>1</v>
      </c>
      <c r="AG93" s="5">
        <v>3.5207999999999999</v>
      </c>
      <c r="AH93" s="4">
        <v>0.72499999999999998</v>
      </c>
      <c r="AI93" s="4">
        <v>0.91659999999999997</v>
      </c>
      <c r="AJ93" s="4">
        <v>0.1608</v>
      </c>
      <c r="AK93" s="4">
        <v>2.9000000000000001E-2</v>
      </c>
      <c r="AL93" s="4">
        <v>0.71020000000000005</v>
      </c>
      <c r="AM93" s="4"/>
      <c r="AN93" s="4">
        <v>0.9839</v>
      </c>
      <c r="AO93" s="4">
        <v>1.3677999999999999</v>
      </c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0.65239999999999998</v>
      </c>
      <c r="EA93" s="4">
        <v>0.73329999999999995</v>
      </c>
      <c r="EB93" s="4">
        <v>0.26769999999999999</v>
      </c>
      <c r="EC93" s="4">
        <v>4.7999999999999996E-3</v>
      </c>
      <c r="ED93" s="4">
        <v>0.85940000000000005</v>
      </c>
      <c r="EE93" s="4">
        <v>0.64329999999999998</v>
      </c>
      <c r="EF93" s="4">
        <v>1</v>
      </c>
      <c r="EG93" s="4">
        <v>10.2479</v>
      </c>
      <c r="EH93" s="14">
        <v>0.66049999999999998</v>
      </c>
      <c r="EI93" s="14">
        <v>0.75260000000000005</v>
      </c>
      <c r="EJ93" s="14">
        <v>0.254</v>
      </c>
      <c r="EK93" s="14">
        <v>8.8000000000000005E-3</v>
      </c>
      <c r="EL93" s="14">
        <v>0.84430000000000005</v>
      </c>
      <c r="EM93" s="14">
        <v>0.64410000000000001</v>
      </c>
      <c r="EN93" s="14">
        <v>1</v>
      </c>
      <c r="EO93" s="14">
        <v>7.1298000000000004</v>
      </c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>
        <f t="shared" si="16"/>
        <v>0.66725714285714288</v>
      </c>
      <c r="II93" s="4">
        <f t="shared" si="17"/>
        <v>0.77032857142857147</v>
      </c>
      <c r="IJ93" s="4">
        <f t="shared" si="18"/>
        <v>0.24147142857142856</v>
      </c>
      <c r="IK93" s="4">
        <f t="shared" si="19"/>
        <v>1.0371428571428571E-2</v>
      </c>
      <c r="IL93" s="4">
        <f t="shared" si="20"/>
        <v>0.82880000000000009</v>
      </c>
      <c r="IM93" s="4">
        <f t="shared" si="21"/>
        <v>0.64369999999999994</v>
      </c>
      <c r="IN93" s="4">
        <f t="shared" si="22"/>
        <v>0.99770000000000003</v>
      </c>
      <c r="IO93" s="4">
        <f t="shared" si="23"/>
        <v>6.5670142857142864</v>
      </c>
      <c r="IP93" s="1" t="str" cm="1">
        <f t="array" aca="1" ref="IP93" ca="1">CONCATENATE(INDIRECT(ADDRESS(1,MATCH(_xlfn.MINIFS(B93:IG93,metrics.rec,"MAE"),B93:IG93,0)+1)), ", ", INDIRECT(ADDRESS(2,MATCH(_xlfn.MINIFS(B93:IG93,metrics.rec,"MAE"),B93:IG93,0)+1)))</f>
        <v>k=5, r=0.1</v>
      </c>
      <c r="IQ93" s="1" t="str" cm="1">
        <f t="array" aca="1" ref="IQ93" ca="1">CONCATENATE(INDIRECT(ADDRESS(1,MATCH(_xlfn.MINIFS(B93:IG93,metrics.rec,"MSE"),B93:IG93,0)+1)), ", ", INDIRECT(ADDRESS(2,MATCH(_xlfn.MINIFS(B93:IG93,metrics.rec,"MSE"),B93:IG93,0)+1)))</f>
        <v>k=5, r=0.1</v>
      </c>
      <c r="IR93" s="1" t="str" cm="1">
        <f t="array" aca="1" ref="IR93" ca="1">CONCATENATE(INDIRECT(ADDRESS(1,MATCH(_xlfn.MAXIFS(B93:IG93,metrics.rec,"R"),B93:IG93,0)+1)), ", ", INDIRECT(ADDRESS(2,MATCH(_xlfn.MAXIFS(B93:IG93,metrics.rec,"R"),B93:IG93,0)+1)))</f>
        <v>k=5, r=0.1</v>
      </c>
      <c r="IS93" s="1" t="str" cm="1">
        <f t="array" aca="1" ref="IS93" ca="1">CONCATENATE(INDIRECT(ADDRESS(1,MATCH(_xlfn.MAXIFS(B93:IG93,metrics.rec,"Precision"),B93:IG93,0)+1)), ", ", INDIRECT(ADDRESS(2,MATCH(_xlfn.MAXIFS(B93:IG93,metrics.rec,"Precision"),B93:IG93,0)+1)))</f>
        <v>k=5, r=0.9</v>
      </c>
      <c r="IT93" s="1" t="str" cm="1">
        <f t="array" aca="1" ref="IT93" ca="1">CONCATENATE(INDIRECT(ADDRESS(1,MATCH(_xlfn.MAXIFS(B93:IG93,metrics.rec,"Recall"),B93:IG93,0)+1)), ", ", INDIRECT(ADDRESS(2,MATCH(_xlfn.MAXIFS(B93:IG93,metrics.rec,"Recall"),B93:IG93,0)+1)))</f>
        <v>k=5, r=0.1</v>
      </c>
      <c r="IU93" s="1" t="str" cm="1">
        <f t="array" aca="1" ref="IU93" ca="1">CONCATENATE(INDIRECT(ADDRESS(1,MATCH(_xlfn.MAXIFS(B93:IG93,metrics.rec,"Coverage"),B93:IG93,0)+1)), ", ", INDIRECT(ADDRESS(2,MATCH(_xlfn.MAXIFS(B93:IG93,metrics.rec,"Coverage"),B93:IG93,0)+1)))</f>
        <v>k=20, r=0.5</v>
      </c>
      <c r="IV93" s="1" t="str" cm="1">
        <f t="array" aca="1" ref="IV93" ca="1">CONCATENATE(INDIRECT(ADDRESS(1,MATCH(_xlfn.MAXIFS(B93:IG93,metrics.rec,"Recatio"),B93:IG93,0)+1)), ", ", INDIRECT(ADDRESS(2,MATCH(_xlfn.MAXIFS(B93:IG93,metrics.rec,"Recatio"),B93:IG93,0)+1)))</f>
        <v>k=5, r=0.1</v>
      </c>
      <c r="IW93" s="1" t="str" cm="1">
        <f t="array" aca="1" ref="IW93" ca="1">CONCATENATE(INDIRECT(ADDRESS(1,MATCH(_xlfn.MINIFS(B93:IG93,metrics.rec,"Time"),B93:IG93,0)+1)), ", ", INDIRECT(ADDRESS(2,MATCH(_xlfn.MINIFS(B93:IG93,metrics.rec,"Time"),B93:IG93,0)+1)))</f>
        <v>k=5, r=0.9</v>
      </c>
    </row>
    <row r="94" spans="1:257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0.70169999999999999</v>
      </c>
      <c r="K94" s="5">
        <v>0.85760000000000003</v>
      </c>
      <c r="L94" s="5">
        <v>0.2034</v>
      </c>
      <c r="M94" s="5">
        <v>4.8999999999999998E-3</v>
      </c>
      <c r="N94" s="5">
        <v>0.84660000000000002</v>
      </c>
      <c r="O94" s="5"/>
      <c r="P94" s="5">
        <v>1</v>
      </c>
      <c r="Q94" s="5">
        <v>7.0811000000000002</v>
      </c>
      <c r="R94" s="4">
        <v>0.73160000000000003</v>
      </c>
      <c r="S94" s="4">
        <v>0.92920000000000003</v>
      </c>
      <c r="T94" s="4">
        <v>0.18110000000000001</v>
      </c>
      <c r="U94" s="4">
        <v>9.1999999999999998E-3</v>
      </c>
      <c r="V94" s="4">
        <v>0.82740000000000002</v>
      </c>
      <c r="W94" s="4"/>
      <c r="X94" s="4">
        <v>1</v>
      </c>
      <c r="Y94" s="4">
        <v>4.8627000000000002</v>
      </c>
      <c r="Z94" s="5">
        <v>0.77729999999999999</v>
      </c>
      <c r="AA94" s="5">
        <v>1.0450999999999999</v>
      </c>
      <c r="AB94" s="5">
        <v>0.1522</v>
      </c>
      <c r="AC94" s="5">
        <v>1.67E-2</v>
      </c>
      <c r="AD94" s="5">
        <v>0.79400000000000004</v>
      </c>
      <c r="AE94" s="5"/>
      <c r="AF94" s="5">
        <v>1</v>
      </c>
      <c r="AG94" s="5">
        <v>3.2595999999999998</v>
      </c>
      <c r="AH94" s="4">
        <v>0.7893</v>
      </c>
      <c r="AI94" s="4">
        <v>1.0807</v>
      </c>
      <c r="AJ94" s="4">
        <v>0.111</v>
      </c>
      <c r="AK94" s="4">
        <v>5.4600000000000003E-2</v>
      </c>
      <c r="AL94" s="4">
        <v>0.59299999999999997</v>
      </c>
      <c r="AM94" s="4"/>
      <c r="AN94" s="4">
        <v>0.97729999999999995</v>
      </c>
      <c r="AO94" s="4">
        <v>1.3426</v>
      </c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14">
        <v>0.73229999999999995</v>
      </c>
      <c r="EI94" s="14">
        <v>0.93049999999999999</v>
      </c>
      <c r="EJ94" s="14">
        <v>0.18790000000000001</v>
      </c>
      <c r="EK94" s="14">
        <v>9.1999999999999998E-3</v>
      </c>
      <c r="EL94" s="14">
        <v>0.82750000000000001</v>
      </c>
      <c r="EM94" s="14">
        <v>0.60770000000000002</v>
      </c>
      <c r="EN94" s="14">
        <v>1</v>
      </c>
      <c r="EO94" s="14">
        <v>6.0678999999999998</v>
      </c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>
        <f t="shared" si="16"/>
        <v>0.73483333333333334</v>
      </c>
      <c r="II94" s="4">
        <f t="shared" si="17"/>
        <v>0.93856666666666666</v>
      </c>
      <c r="IJ94" s="4">
        <f t="shared" si="18"/>
        <v>0.17415</v>
      </c>
      <c r="IK94" s="4">
        <f t="shared" si="19"/>
        <v>1.6033333333333333E-2</v>
      </c>
      <c r="IL94" s="4">
        <f t="shared" si="20"/>
        <v>0.79116666666666668</v>
      </c>
      <c r="IM94" s="4">
        <f t="shared" si="21"/>
        <v>0.60770000000000002</v>
      </c>
      <c r="IN94" s="4">
        <f t="shared" si="22"/>
        <v>0.99621666666666664</v>
      </c>
      <c r="IO94" s="4">
        <f t="shared" si="23"/>
        <v>5.2672166666666662</v>
      </c>
      <c r="IP94" s="1" t="str" cm="1">
        <f t="array" aca="1" ref="IP94" ca="1">CONCATENATE(INDIRECT(ADDRESS(1,MATCH(_xlfn.MINIFS(B94:IG94,metrics.rec,"MAE"),B94:IG94,0)+1)), ", ", INDIRECT(ADDRESS(2,MATCH(_xlfn.MINIFS(B94:IG94,metrics.rec,"MAE"),B94:IG94,0)+1)))</f>
        <v>k=5, r=0.1</v>
      </c>
      <c r="IQ94" s="1" t="str" cm="1">
        <f t="array" aca="1" ref="IQ94" ca="1">CONCATENATE(INDIRECT(ADDRESS(1,MATCH(_xlfn.MINIFS(B94:IG94,metrics.rec,"MSE"),B94:IG94,0)+1)), ", ", INDIRECT(ADDRESS(2,MATCH(_xlfn.MINIFS(B94:IG94,metrics.rec,"MSE"),B94:IG94,0)+1)))</f>
        <v>k=5, r=0.1</v>
      </c>
      <c r="IR94" s="1" t="str" cm="1">
        <f t="array" aca="1" ref="IR94" ca="1">CONCATENATE(INDIRECT(ADDRESS(1,MATCH(_xlfn.MAXIFS(B94:IG94,metrics.rec,"R"),B94:IG94,0)+1)), ", ", INDIRECT(ADDRESS(2,MATCH(_xlfn.MAXIFS(B94:IG94,metrics.rec,"R"),B94:IG94,0)+1)))</f>
        <v>k=5, r=0.1</v>
      </c>
      <c r="IS94" s="1" t="str" cm="1">
        <f t="array" aca="1" ref="IS94" ca="1">CONCATENATE(INDIRECT(ADDRESS(1,MATCH(_xlfn.MAXIFS(B94:IG94,metrics.rec,"Precision"),B94:IG94,0)+1)), ", ", INDIRECT(ADDRESS(2,MATCH(_xlfn.MAXIFS(B94:IG94,metrics.rec,"Precision"),B94:IG94,0)+1)))</f>
        <v>k=5, r=0.9</v>
      </c>
      <c r="IT94" s="1" t="str" cm="1">
        <f t="array" aca="1" ref="IT94" ca="1">CONCATENATE(INDIRECT(ADDRESS(1,MATCH(_xlfn.MAXIFS(B94:IG94,metrics.rec,"Recall"),B94:IG94,0)+1)), ", ", INDIRECT(ADDRESS(2,MATCH(_xlfn.MAXIFS(B94:IG94,metrics.rec,"Recall"),B94:IG94,0)+1)))</f>
        <v>k=5, r=0.1</v>
      </c>
      <c r="IU94" s="1" t="str" cm="1">
        <f t="array" aca="1" ref="IU94" ca="1">CONCATENATE(INDIRECT(ADDRESS(1,MATCH(_xlfn.MAXIFS(B94:IG94,metrics.rec,"Coverage"),B94:IG94,0)+1)), ", ", INDIRECT(ADDRESS(2,MATCH(_xlfn.MAXIFS(B94:IG94,metrics.rec,"Coverage"),B94:IG94,0)+1)))</f>
        <v>k=20, r=0.5</v>
      </c>
      <c r="IV94" s="1" t="str" cm="1">
        <f t="array" aca="1" ref="IV94" ca="1">CONCATENATE(INDIRECT(ADDRESS(1,MATCH(_xlfn.MAXIFS(B94:IG94,metrics.rec,"Recatio"),B94:IG94,0)+1)), ", ", INDIRECT(ADDRESS(2,MATCH(_xlfn.MAXIFS(B94:IG94,metrics.rec,"Recatio"),B94:IG94,0)+1)))</f>
        <v>k=5, r=0.1</v>
      </c>
      <c r="IW94" s="1" t="str" cm="1">
        <f t="array" aca="1" ref="IW94" ca="1">CONCATENATE(INDIRECT(ADDRESS(1,MATCH(_xlfn.MINIFS(B94:IG94,metrics.rec,"Time"),B94:IG94,0)+1)), ", ", INDIRECT(ADDRESS(2,MATCH(_xlfn.MINIFS(B94:IG94,metrics.rec,"Time"),B94:IG94,0)+1)))</f>
        <v>k=5, r=0.9</v>
      </c>
    </row>
    <row r="95" spans="1:257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0.62680000000000002</v>
      </c>
      <c r="K95" s="5">
        <v>0.68420000000000003</v>
      </c>
      <c r="L95" s="5">
        <v>0.29320000000000002</v>
      </c>
      <c r="M95" s="5">
        <v>4.8999999999999998E-3</v>
      </c>
      <c r="N95" s="5">
        <v>0.87809999999999999</v>
      </c>
      <c r="O95" s="5"/>
      <c r="P95" s="5">
        <v>1</v>
      </c>
      <c r="Q95" s="5">
        <v>7.6582999999999997</v>
      </c>
      <c r="R95" s="4">
        <v>0.63800000000000001</v>
      </c>
      <c r="S95" s="4">
        <v>0.70520000000000005</v>
      </c>
      <c r="T95" s="4">
        <v>0.28100000000000003</v>
      </c>
      <c r="U95" s="4">
        <v>9.2999999999999992E-3</v>
      </c>
      <c r="V95" s="4">
        <v>0.86319999999999997</v>
      </c>
      <c r="W95" s="4"/>
      <c r="X95" s="4">
        <v>1</v>
      </c>
      <c r="Y95" s="4">
        <v>4.6356000000000002</v>
      </c>
      <c r="Z95" s="5">
        <v>0.66159999999999997</v>
      </c>
      <c r="AA95" s="5">
        <v>0.75949999999999995</v>
      </c>
      <c r="AB95" s="5">
        <v>0.23860000000000001</v>
      </c>
      <c r="AC95" s="5">
        <v>1.6799999999999999E-2</v>
      </c>
      <c r="AD95" s="5">
        <v>0.83030000000000004</v>
      </c>
      <c r="AE95" s="5"/>
      <c r="AF95" s="5">
        <v>1</v>
      </c>
      <c r="AG95" s="5">
        <v>3.2193000000000001</v>
      </c>
      <c r="AH95" s="4">
        <v>0.72789999999999999</v>
      </c>
      <c r="AI95" s="4">
        <v>0.92320000000000002</v>
      </c>
      <c r="AJ95" s="4">
        <v>0.16020000000000001</v>
      </c>
      <c r="AK95" s="4">
        <v>5.5100000000000003E-2</v>
      </c>
      <c r="AL95" s="4">
        <v>0.60640000000000005</v>
      </c>
      <c r="AM95" s="4"/>
      <c r="AN95" s="4">
        <v>0.97599999999999998</v>
      </c>
      <c r="AO95" s="4">
        <v>1.3505</v>
      </c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14">
        <v>0.63970000000000005</v>
      </c>
      <c r="EI95" s="14">
        <v>0.71</v>
      </c>
      <c r="EJ95" s="14">
        <v>0.27860000000000001</v>
      </c>
      <c r="EK95" s="14">
        <v>9.2999999999999992E-3</v>
      </c>
      <c r="EL95" s="14">
        <v>0.86439999999999995</v>
      </c>
      <c r="EM95" s="14">
        <v>0.63039999999999996</v>
      </c>
      <c r="EN95" s="14">
        <v>1</v>
      </c>
      <c r="EO95" s="14">
        <v>5.8362999999999996</v>
      </c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>
        <f t="shared" si="16"/>
        <v>0.65134999999999998</v>
      </c>
      <c r="II95" s="4">
        <f t="shared" si="17"/>
        <v>0.73941666666666672</v>
      </c>
      <c r="IJ95" s="4">
        <f t="shared" si="18"/>
        <v>0.25906666666666672</v>
      </c>
      <c r="IK95" s="4">
        <f t="shared" si="19"/>
        <v>1.6166666666666666E-2</v>
      </c>
      <c r="IL95" s="4">
        <f t="shared" si="20"/>
        <v>0.82186666666666663</v>
      </c>
      <c r="IM95" s="4">
        <f t="shared" si="21"/>
        <v>0.63039999999999996</v>
      </c>
      <c r="IN95" s="4">
        <f t="shared" si="22"/>
        <v>0.996</v>
      </c>
      <c r="IO95" s="4">
        <f t="shared" si="23"/>
        <v>5.2703500000000005</v>
      </c>
      <c r="IP95" s="1" t="str" cm="1">
        <f t="array" aca="1" ref="IP95" ca="1">CONCATENATE(INDIRECT(ADDRESS(1,MATCH(_xlfn.MINIFS(B95:IG95,metrics.rec,"MAE"),B95:IG95,0)+1)), ", ", INDIRECT(ADDRESS(2,MATCH(_xlfn.MINIFS(B95:IG95,metrics.rec,"MAE"),B95:IG95,0)+1)))</f>
        <v>k=5, r=0.1</v>
      </c>
      <c r="IQ95" s="1" t="str" cm="1">
        <f t="array" aca="1" ref="IQ95" ca="1">CONCATENATE(INDIRECT(ADDRESS(1,MATCH(_xlfn.MINIFS(B95:IG95,metrics.rec,"MSE"),B95:IG95,0)+1)), ", ", INDIRECT(ADDRESS(2,MATCH(_xlfn.MINIFS(B95:IG95,metrics.rec,"MSE"),B95:IG95,0)+1)))</f>
        <v>k=5, r=0.1</v>
      </c>
      <c r="IR95" s="1" t="str" cm="1">
        <f t="array" aca="1" ref="IR95" ca="1">CONCATENATE(INDIRECT(ADDRESS(1,MATCH(_xlfn.MAXIFS(B95:IG95,metrics.rec,"R"),B95:IG95,0)+1)), ", ", INDIRECT(ADDRESS(2,MATCH(_xlfn.MAXIFS(B95:IG95,metrics.rec,"R"),B95:IG95,0)+1)))</f>
        <v>k=5, r=0.1</v>
      </c>
      <c r="IS95" s="1" t="str" cm="1">
        <f t="array" aca="1" ref="IS95" ca="1">CONCATENATE(INDIRECT(ADDRESS(1,MATCH(_xlfn.MAXIFS(B95:IG95,metrics.rec,"Precision"),B95:IG95,0)+1)), ", ", INDIRECT(ADDRESS(2,MATCH(_xlfn.MAXIFS(B95:IG95,metrics.rec,"Precision"),B95:IG95,0)+1)))</f>
        <v>k=5, r=0.9</v>
      </c>
      <c r="IT95" s="1" t="str" cm="1">
        <f t="array" aca="1" ref="IT95" ca="1">CONCATENATE(INDIRECT(ADDRESS(1,MATCH(_xlfn.MAXIFS(B95:IG95,metrics.rec,"Recall"),B95:IG95,0)+1)), ", ", INDIRECT(ADDRESS(2,MATCH(_xlfn.MAXIFS(B95:IG95,metrics.rec,"Recall"),B95:IG95,0)+1)))</f>
        <v>k=5, r=0.1</v>
      </c>
      <c r="IU95" s="1" t="str" cm="1">
        <f t="array" aca="1" ref="IU95" ca="1">CONCATENATE(INDIRECT(ADDRESS(1,MATCH(_xlfn.MAXIFS(B95:IG95,metrics.rec,"Coverage"),B95:IG95,0)+1)), ", ", INDIRECT(ADDRESS(2,MATCH(_xlfn.MAXIFS(B95:IG95,metrics.rec,"Coverage"),B95:IG95,0)+1)))</f>
        <v>k=20, r=0.5</v>
      </c>
      <c r="IV95" s="1" t="str" cm="1">
        <f t="array" aca="1" ref="IV95" ca="1">CONCATENATE(INDIRECT(ADDRESS(1,MATCH(_xlfn.MAXIFS(B95:IG95,metrics.rec,"Recatio"),B95:IG95,0)+1)), ", ", INDIRECT(ADDRESS(2,MATCH(_xlfn.MAXIFS(B95:IG95,metrics.rec,"Recatio"),B95:IG95,0)+1)))</f>
        <v>k=5, r=0.1</v>
      </c>
      <c r="IW95" s="1" t="str" cm="1">
        <f t="array" aca="1" ref="IW95" ca="1">CONCATENATE(INDIRECT(ADDRESS(1,MATCH(_xlfn.MINIFS(B95:IG95,metrics.rec,"Time"),B95:IG95,0)+1)), ", ", INDIRECT(ADDRESS(2,MATCH(_xlfn.MINIFS(B95:IG95,metrics.rec,"Time"),B95:IG95,0)+1)))</f>
        <v>k=5, r=0.9</v>
      </c>
    </row>
    <row r="96" spans="1:257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0.62549999999999994</v>
      </c>
      <c r="K96" s="5">
        <v>0.68120000000000003</v>
      </c>
      <c r="L96" s="5">
        <v>0.29520000000000002</v>
      </c>
      <c r="M96" s="5">
        <v>4.7999999999999996E-3</v>
      </c>
      <c r="N96" s="5">
        <v>0.88009999999999999</v>
      </c>
      <c r="O96" s="5"/>
      <c r="P96" s="5">
        <v>1</v>
      </c>
      <c r="Q96" s="5">
        <v>7.0034999999999998</v>
      </c>
      <c r="R96" s="4">
        <v>0.6371</v>
      </c>
      <c r="S96" s="4">
        <v>0.7036</v>
      </c>
      <c r="T96" s="4">
        <v>0.28310000000000002</v>
      </c>
      <c r="U96" s="4">
        <v>8.8999999999999999E-3</v>
      </c>
      <c r="V96" s="4">
        <v>0.8649</v>
      </c>
      <c r="W96" s="4"/>
      <c r="X96" s="4">
        <v>1</v>
      </c>
      <c r="Y96" s="4">
        <v>4.8651999999999997</v>
      </c>
      <c r="Z96" s="5">
        <v>0.66149999999999998</v>
      </c>
      <c r="AA96" s="5">
        <v>0.75960000000000005</v>
      </c>
      <c r="AB96" s="5">
        <v>0.2346</v>
      </c>
      <c r="AC96" s="5">
        <v>1.4800000000000001E-2</v>
      </c>
      <c r="AD96" s="5">
        <v>0.83430000000000004</v>
      </c>
      <c r="AE96" s="5"/>
      <c r="AF96" s="5">
        <v>1</v>
      </c>
      <c r="AG96" s="5">
        <v>3.3748999999999998</v>
      </c>
      <c r="AH96" s="4">
        <v>0.74690000000000001</v>
      </c>
      <c r="AI96" s="4">
        <v>0.97570000000000001</v>
      </c>
      <c r="AJ96" s="4">
        <v>0.14050000000000001</v>
      </c>
      <c r="AK96" s="4">
        <v>2.87E-2</v>
      </c>
      <c r="AL96" s="4">
        <v>0.70599999999999996</v>
      </c>
      <c r="AM96" s="4"/>
      <c r="AN96" s="4">
        <v>0.9839</v>
      </c>
      <c r="AO96" s="4">
        <v>1.3541000000000001</v>
      </c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0.63790000000000002</v>
      </c>
      <c r="BG96" s="14">
        <v>0.70589999999999997</v>
      </c>
      <c r="BH96" s="14">
        <v>0.28160000000000002</v>
      </c>
      <c r="BI96" s="14">
        <v>8.8999999999999999E-3</v>
      </c>
      <c r="BJ96" s="14">
        <v>0.86629999999999996</v>
      </c>
      <c r="BK96" s="14">
        <v>0.65849999999999997</v>
      </c>
      <c r="BL96" s="14">
        <v>1</v>
      </c>
      <c r="BM96" s="14">
        <v>6.1798999999999999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0.63780000000000003</v>
      </c>
      <c r="CU96" s="4">
        <v>0.70540000000000003</v>
      </c>
      <c r="CV96" s="4">
        <v>0.28170000000000001</v>
      </c>
      <c r="CW96" s="4">
        <v>8.8999999999999999E-3</v>
      </c>
      <c r="CX96" s="4">
        <v>0.86480000000000001</v>
      </c>
      <c r="CY96" s="4">
        <v>0.65759999999999996</v>
      </c>
      <c r="CZ96" s="4">
        <v>1</v>
      </c>
      <c r="DA96" s="4">
        <v>4.9417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0.63829999999999998</v>
      </c>
      <c r="EI96" s="5">
        <v>0.70720000000000005</v>
      </c>
      <c r="EJ96" s="5">
        <v>0.27889999999999998</v>
      </c>
      <c r="EK96" s="5">
        <v>8.8999999999999999E-3</v>
      </c>
      <c r="EL96" s="5">
        <v>0.86619999999999997</v>
      </c>
      <c r="EM96" s="5">
        <v>0.65869999999999995</v>
      </c>
      <c r="EN96" s="5">
        <v>1</v>
      </c>
      <c r="EO96" s="5">
        <v>6.093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0.63780000000000003</v>
      </c>
      <c r="FW96" s="4">
        <v>0.70589999999999997</v>
      </c>
      <c r="FX96" s="4">
        <v>0.27929999999999999</v>
      </c>
      <c r="FY96" s="4">
        <v>8.8999999999999999E-3</v>
      </c>
      <c r="FZ96" s="4">
        <v>0.86519999999999997</v>
      </c>
      <c r="GA96" s="4"/>
      <c r="GB96" s="4">
        <v>1</v>
      </c>
      <c r="GC96" s="4">
        <v>4.8569000000000004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0.6483444444444445</v>
      </c>
      <c r="II96" s="4">
        <f t="shared" si="17"/>
        <v>0.73286666666666667</v>
      </c>
      <c r="IJ96" s="4">
        <f t="shared" si="18"/>
        <v>0.26400000000000001</v>
      </c>
      <c r="IK96" s="4">
        <f t="shared" si="19"/>
        <v>1.0488888888888891E-2</v>
      </c>
      <c r="IL96" s="4">
        <f t="shared" si="20"/>
        <v>0.84864444444444442</v>
      </c>
      <c r="IM96" s="4">
        <f t="shared" si="21"/>
        <v>0.65826666666666667</v>
      </c>
      <c r="IN96" s="4">
        <f t="shared" si="22"/>
        <v>0.99821111111111116</v>
      </c>
      <c r="IO96" s="4">
        <f t="shared" si="23"/>
        <v>5.2994111111111115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r=0.1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r=0.1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r=0.1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r=0.9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k=5, r=0.1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k=20,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k=5, r=0.1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r=0.9</v>
      </c>
    </row>
    <row r="97" spans="1:257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0.62129999999999996</v>
      </c>
      <c r="K97" s="5">
        <v>0.67330000000000001</v>
      </c>
      <c r="L97" s="5">
        <v>0.30459999999999998</v>
      </c>
      <c r="M97" s="5">
        <v>4.7999999999999996E-3</v>
      </c>
      <c r="N97" s="5">
        <v>0.88149999999999995</v>
      </c>
      <c r="O97" s="5"/>
      <c r="P97" s="5">
        <v>1</v>
      </c>
      <c r="Q97" s="5">
        <v>7.1871</v>
      </c>
      <c r="R97" s="4">
        <v>0.63390000000000002</v>
      </c>
      <c r="S97" s="4">
        <v>0.6986</v>
      </c>
      <c r="T97" s="4">
        <v>0.28039999999999998</v>
      </c>
      <c r="U97" s="4">
        <v>8.8999999999999999E-3</v>
      </c>
      <c r="V97" s="4">
        <v>0.86550000000000005</v>
      </c>
      <c r="W97" s="4"/>
      <c r="X97" s="4">
        <v>1</v>
      </c>
      <c r="Y97" s="4">
        <v>4.7920999999999996</v>
      </c>
      <c r="Z97" s="5">
        <v>0.66269999999999996</v>
      </c>
      <c r="AA97" s="5">
        <v>0.76559999999999995</v>
      </c>
      <c r="AB97" s="5">
        <v>0.2286</v>
      </c>
      <c r="AC97" s="5">
        <v>1.4800000000000001E-2</v>
      </c>
      <c r="AD97" s="5">
        <v>0.83279999999999998</v>
      </c>
      <c r="AE97" s="5"/>
      <c r="AF97" s="5">
        <v>1</v>
      </c>
      <c r="AG97" s="5">
        <v>3.4115000000000002</v>
      </c>
      <c r="AH97" s="4">
        <v>0.75249999999999995</v>
      </c>
      <c r="AI97" s="4">
        <v>0.99099999999999999</v>
      </c>
      <c r="AJ97" s="4">
        <v>0.13750000000000001</v>
      </c>
      <c r="AK97" s="4">
        <v>2.86E-2</v>
      </c>
      <c r="AL97" s="4">
        <v>0.70309999999999995</v>
      </c>
      <c r="AM97" s="4"/>
      <c r="AN97" s="4">
        <v>0.9839</v>
      </c>
      <c r="AO97" s="4">
        <v>1.4422999999999999</v>
      </c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0.6351</v>
      </c>
      <c r="BG97" s="14">
        <v>0.70189999999999997</v>
      </c>
      <c r="BH97" s="14">
        <v>0.28320000000000001</v>
      </c>
      <c r="BI97" s="14">
        <v>8.8999999999999999E-3</v>
      </c>
      <c r="BJ97" s="14">
        <v>0.86699999999999999</v>
      </c>
      <c r="BK97" s="14">
        <v>0.65839999999999999</v>
      </c>
      <c r="BL97" s="14">
        <v>1</v>
      </c>
      <c r="BM97" s="14">
        <v>6.1161000000000003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0.63529999999999998</v>
      </c>
      <c r="CU97" s="4">
        <v>0.7016</v>
      </c>
      <c r="CV97" s="4">
        <v>0.2838</v>
      </c>
      <c r="CW97" s="4">
        <v>8.8999999999999999E-3</v>
      </c>
      <c r="CX97" s="4">
        <v>0.86539999999999995</v>
      </c>
      <c r="CY97" s="4">
        <v>0.65759999999999996</v>
      </c>
      <c r="CZ97" s="4">
        <v>1</v>
      </c>
      <c r="DA97" s="4">
        <v>5.0259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0.63549999999999995</v>
      </c>
      <c r="EI97" s="5">
        <v>0.70279999999999998</v>
      </c>
      <c r="EJ97" s="5">
        <v>0.28239999999999998</v>
      </c>
      <c r="EK97" s="5">
        <v>8.8999999999999999E-3</v>
      </c>
      <c r="EL97" s="5">
        <v>0.86680000000000001</v>
      </c>
      <c r="EM97" s="5">
        <v>0.65859999999999996</v>
      </c>
      <c r="EN97" s="5">
        <v>1</v>
      </c>
      <c r="EO97" s="5">
        <v>6.2259000000000002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0.63500000000000001</v>
      </c>
      <c r="FW97" s="4">
        <v>0.70179999999999998</v>
      </c>
      <c r="FX97" s="4">
        <v>0.28199999999999997</v>
      </c>
      <c r="FY97" s="4">
        <v>8.8999999999999999E-3</v>
      </c>
      <c r="FZ97" s="4">
        <v>0.86580000000000001</v>
      </c>
      <c r="GA97" s="4"/>
      <c r="GB97" s="4">
        <v>1</v>
      </c>
      <c r="GC97" s="4">
        <v>4.9482999999999997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0.64653333333333329</v>
      </c>
      <c r="II97" s="4">
        <f t="shared" si="17"/>
        <v>0.73085555555555559</v>
      </c>
      <c r="IJ97" s="4">
        <f t="shared" si="18"/>
        <v>0.26574444444444445</v>
      </c>
      <c r="IK97" s="4">
        <f t="shared" si="19"/>
        <v>1.047777777777778E-2</v>
      </c>
      <c r="IL97" s="4">
        <f t="shared" si="20"/>
        <v>0.84888888888888892</v>
      </c>
      <c r="IM97" s="4">
        <f t="shared" si="21"/>
        <v>0.6581999999999999</v>
      </c>
      <c r="IN97" s="4">
        <f t="shared" si="22"/>
        <v>0.99821111111111116</v>
      </c>
      <c r="IO97" s="4">
        <f t="shared" si="23"/>
        <v>5.3862333333333332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r=0.1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r=0.1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r=0.1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r=0.9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k=5, r=0.1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k=20,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k=5, r=0.1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k=5, r=0.9</v>
      </c>
    </row>
    <row r="98" spans="1:257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0.63519999999999999</v>
      </c>
      <c r="K98" s="5">
        <v>0.69779999999999998</v>
      </c>
      <c r="L98" s="5">
        <v>0.27910000000000001</v>
      </c>
      <c r="M98" s="5">
        <v>4.7999999999999996E-3</v>
      </c>
      <c r="N98" s="5">
        <v>0.87209999999999999</v>
      </c>
      <c r="O98" s="5"/>
      <c r="P98" s="5">
        <v>1</v>
      </c>
      <c r="Q98" s="5">
        <v>6.9813999999999998</v>
      </c>
      <c r="R98" s="4">
        <v>0.64429999999999998</v>
      </c>
      <c r="S98" s="4">
        <v>0.7157</v>
      </c>
      <c r="T98" s="4">
        <v>0.27089999999999997</v>
      </c>
      <c r="U98" s="4">
        <v>8.8000000000000005E-3</v>
      </c>
      <c r="V98" s="4">
        <v>0.85960000000000003</v>
      </c>
      <c r="W98" s="4"/>
      <c r="X98" s="4">
        <v>1</v>
      </c>
      <c r="Y98" s="4">
        <v>5.3250999999999999</v>
      </c>
      <c r="Z98" s="5">
        <v>0.6673</v>
      </c>
      <c r="AA98" s="5">
        <v>0.76949999999999996</v>
      </c>
      <c r="AB98" s="5">
        <v>0.23300000000000001</v>
      </c>
      <c r="AC98" s="5">
        <v>1.4800000000000001E-2</v>
      </c>
      <c r="AD98" s="5">
        <v>0.83</v>
      </c>
      <c r="AE98" s="5"/>
      <c r="AF98" s="5">
        <v>1</v>
      </c>
      <c r="AG98" s="5">
        <v>3.2860999999999998</v>
      </c>
      <c r="AH98" s="4">
        <v>0.75890000000000002</v>
      </c>
      <c r="AI98" s="4">
        <v>1.0027999999999999</v>
      </c>
      <c r="AJ98" s="4">
        <v>0.1381</v>
      </c>
      <c r="AK98" s="4">
        <v>2.7900000000000001E-2</v>
      </c>
      <c r="AL98" s="4">
        <v>0.70779999999999998</v>
      </c>
      <c r="AM98" s="4"/>
      <c r="AN98" s="4">
        <v>0.9839</v>
      </c>
      <c r="AO98" s="4">
        <v>1.421</v>
      </c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>
        <v>0.64570000000000005</v>
      </c>
      <c r="BG98" s="14">
        <v>0.71930000000000005</v>
      </c>
      <c r="BH98" s="14">
        <v>0.26869999999999999</v>
      </c>
      <c r="BI98" s="14">
        <v>8.8999999999999999E-3</v>
      </c>
      <c r="BJ98" s="14">
        <v>0.86019999999999996</v>
      </c>
      <c r="BK98" s="14">
        <v>0.65369999999999995</v>
      </c>
      <c r="BL98" s="14">
        <v>1</v>
      </c>
      <c r="BM98" s="14">
        <v>5.2321</v>
      </c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0.64539999999999997</v>
      </c>
      <c r="CU98" s="4">
        <v>0.71889999999999998</v>
      </c>
      <c r="CV98" s="4">
        <v>0.27189999999999998</v>
      </c>
      <c r="CW98" s="4">
        <v>8.8999999999999999E-3</v>
      </c>
      <c r="CX98" s="4">
        <v>0.85870000000000002</v>
      </c>
      <c r="CY98" s="4">
        <v>0.65259999999999996</v>
      </c>
      <c r="CZ98" s="4">
        <v>1</v>
      </c>
      <c r="DA98" s="4">
        <v>4.9581999999999997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0.64610000000000001</v>
      </c>
      <c r="EI98" s="5">
        <v>0.72140000000000004</v>
      </c>
      <c r="EJ98" s="5">
        <v>0.26929999999999998</v>
      </c>
      <c r="EK98" s="5">
        <v>8.8000000000000005E-3</v>
      </c>
      <c r="EL98" s="5">
        <v>0.85870000000000002</v>
      </c>
      <c r="EM98" s="5">
        <v>0.65449999999999997</v>
      </c>
      <c r="EN98" s="5">
        <v>1</v>
      </c>
      <c r="EO98" s="5">
        <v>6.1193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0.65854999999999997</v>
      </c>
      <c r="II98" s="4">
        <f t="shared" si="17"/>
        <v>0.75251250000000003</v>
      </c>
      <c r="IJ98" s="4">
        <f t="shared" si="18"/>
        <v>0.25248749999999998</v>
      </c>
      <c r="IK98" s="4">
        <f t="shared" si="19"/>
        <v>1.0562500000000001E-2</v>
      </c>
      <c r="IL98" s="4">
        <f t="shared" si="20"/>
        <v>0.84098749999999989</v>
      </c>
      <c r="IM98" s="4">
        <f t="shared" si="21"/>
        <v>0.65359999999999996</v>
      </c>
      <c r="IN98" s="4">
        <f t="shared" si="22"/>
        <v>0.99798750000000003</v>
      </c>
      <c r="IO98" s="4">
        <f t="shared" si="23"/>
        <v>5.2620874999999998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r=0.1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r=0.1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r=0.1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k=5, r=0.9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k=5, r=0.1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k=20,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k=5, r=0.1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k=5, r=0.9</v>
      </c>
    </row>
    <row r="99" spans="1:257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0.62480000000000002</v>
      </c>
      <c r="K99" s="5">
        <v>0.67910000000000004</v>
      </c>
      <c r="L99" s="5">
        <v>0.29820000000000002</v>
      </c>
      <c r="M99" s="5">
        <v>4.7999999999999996E-3</v>
      </c>
      <c r="N99" s="5">
        <v>0.87709999999999999</v>
      </c>
      <c r="O99" s="5"/>
      <c r="P99" s="5">
        <v>1</v>
      </c>
      <c r="Q99" s="5">
        <v>7.1859000000000002</v>
      </c>
      <c r="R99" s="4">
        <v>0.63749999999999996</v>
      </c>
      <c r="S99" s="4">
        <v>0.70479999999999998</v>
      </c>
      <c r="T99" s="4">
        <v>0.27950000000000003</v>
      </c>
      <c r="U99" s="4">
        <v>8.8999999999999999E-3</v>
      </c>
      <c r="V99" s="4">
        <v>0.86129999999999995</v>
      </c>
      <c r="W99" s="4"/>
      <c r="X99" s="4">
        <v>1</v>
      </c>
      <c r="Y99" s="4">
        <v>5.5347999999999997</v>
      </c>
      <c r="Z99" s="5">
        <v>0.66390000000000005</v>
      </c>
      <c r="AA99" s="5">
        <v>0.76539999999999997</v>
      </c>
      <c r="AB99" s="5">
        <v>0.2291</v>
      </c>
      <c r="AC99" s="5">
        <v>1.4800000000000001E-2</v>
      </c>
      <c r="AD99" s="5">
        <v>0.82979999999999998</v>
      </c>
      <c r="AE99" s="5"/>
      <c r="AF99" s="5">
        <v>1</v>
      </c>
      <c r="AG99" s="5">
        <v>3.2238000000000002</v>
      </c>
      <c r="AH99" s="4">
        <v>0.75190000000000001</v>
      </c>
      <c r="AI99" s="4">
        <v>0.98799999999999999</v>
      </c>
      <c r="AJ99" s="4">
        <v>0.13650000000000001</v>
      </c>
      <c r="AK99" s="4">
        <v>2.86E-2</v>
      </c>
      <c r="AL99" s="4">
        <v>0.70179999999999998</v>
      </c>
      <c r="AM99" s="4"/>
      <c r="AN99" s="4">
        <v>0.9839</v>
      </c>
      <c r="AO99" s="4">
        <v>1.4305000000000001</v>
      </c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>
        <v>0.63800000000000001</v>
      </c>
      <c r="BG99" s="14">
        <v>0.70569999999999999</v>
      </c>
      <c r="BH99" s="14">
        <v>0.2782</v>
      </c>
      <c r="BI99" s="14">
        <v>8.8999999999999999E-3</v>
      </c>
      <c r="BJ99" s="14">
        <v>0.86339999999999995</v>
      </c>
      <c r="BK99" s="14">
        <v>0.65459999999999996</v>
      </c>
      <c r="BL99" s="14">
        <v>1</v>
      </c>
      <c r="BM99" s="14">
        <v>7.1174999999999997</v>
      </c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0.63770000000000004</v>
      </c>
      <c r="CU99" s="4">
        <v>0.70509999999999995</v>
      </c>
      <c r="CV99" s="4">
        <v>0.28129999999999999</v>
      </c>
      <c r="CW99" s="4">
        <v>8.8999999999999999E-3</v>
      </c>
      <c r="CX99" s="4">
        <v>0.86150000000000004</v>
      </c>
      <c r="CY99" s="4">
        <v>0.65369999999999995</v>
      </c>
      <c r="CZ99" s="4">
        <v>1</v>
      </c>
      <c r="DA99" s="4">
        <v>5.6330999999999998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14">
        <v>0.63829999999999998</v>
      </c>
      <c r="EI99" s="14">
        <v>0.70689999999999997</v>
      </c>
      <c r="EJ99" s="14">
        <v>0.2782</v>
      </c>
      <c r="EK99" s="14">
        <v>8.8999999999999999E-3</v>
      </c>
      <c r="EL99" s="14">
        <v>0.86299999999999999</v>
      </c>
      <c r="EM99" s="14">
        <v>0.65480000000000005</v>
      </c>
      <c r="EN99" s="14">
        <v>1</v>
      </c>
      <c r="EO99" s="14">
        <v>6.0675999999999997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0.65054999999999996</v>
      </c>
      <c r="II99" s="4">
        <f t="shared" si="17"/>
        <v>0.73804999999999998</v>
      </c>
      <c r="IJ99" s="4">
        <f t="shared" si="18"/>
        <v>0.2613125</v>
      </c>
      <c r="IK99" s="4">
        <f t="shared" si="19"/>
        <v>1.0675000000000002E-2</v>
      </c>
      <c r="IL99" s="4">
        <f t="shared" si="20"/>
        <v>0.84315000000000007</v>
      </c>
      <c r="IM99" s="4">
        <f t="shared" si="21"/>
        <v>0.65436666666666665</v>
      </c>
      <c r="IN99" s="4">
        <f t="shared" si="22"/>
        <v>0.99798750000000003</v>
      </c>
      <c r="IO99" s="4">
        <f t="shared" si="23"/>
        <v>5.5194124999999996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r=0.1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r=0.1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r=0.1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r=0.9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k=5, r=0.1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k=20,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k=5, r=0.1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k=5, r=0.9</v>
      </c>
    </row>
    <row r="100" spans="1:257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0.62209999999999999</v>
      </c>
      <c r="K100" s="5">
        <v>0.67169999999999996</v>
      </c>
      <c r="L100" s="5">
        <v>0.30059999999999998</v>
      </c>
      <c r="M100" s="5">
        <v>4.7999999999999996E-3</v>
      </c>
      <c r="N100" s="5">
        <v>0.87380000000000002</v>
      </c>
      <c r="O100" s="5"/>
      <c r="P100" s="5">
        <v>1</v>
      </c>
      <c r="Q100" s="5">
        <v>6.9821</v>
      </c>
      <c r="R100" s="4">
        <v>0.63519999999999999</v>
      </c>
      <c r="S100" s="4">
        <v>0.69830000000000003</v>
      </c>
      <c r="T100" s="4">
        <v>0.28070000000000001</v>
      </c>
      <c r="U100" s="4">
        <v>8.8999999999999999E-3</v>
      </c>
      <c r="V100" s="4">
        <v>0.85719999999999996</v>
      </c>
      <c r="W100" s="4"/>
      <c r="X100" s="4">
        <v>1</v>
      </c>
      <c r="Y100" s="4">
        <v>5.4379999999999997</v>
      </c>
      <c r="Z100" s="5">
        <v>0.66590000000000005</v>
      </c>
      <c r="AA100" s="5">
        <v>0.76949999999999996</v>
      </c>
      <c r="AB100" s="5">
        <v>0.222</v>
      </c>
      <c r="AC100" s="5">
        <v>1.4800000000000001E-2</v>
      </c>
      <c r="AD100" s="5">
        <v>0.82199999999999995</v>
      </c>
      <c r="AE100" s="5"/>
      <c r="AF100" s="5">
        <v>1</v>
      </c>
      <c r="AG100" s="5">
        <v>3.2098</v>
      </c>
      <c r="AH100" s="4">
        <v>0.75729999999999997</v>
      </c>
      <c r="AI100" s="4">
        <v>1.0007999999999999</v>
      </c>
      <c r="AJ100" s="4">
        <v>0.13320000000000001</v>
      </c>
      <c r="AK100" s="4">
        <v>2.8400000000000002E-2</v>
      </c>
      <c r="AL100" s="4">
        <v>0.69410000000000005</v>
      </c>
      <c r="AM100" s="4"/>
      <c r="AN100" s="4">
        <v>0.9839</v>
      </c>
      <c r="AO100" s="4">
        <v>1.4609000000000001</v>
      </c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>
        <v>0.63629999999999998</v>
      </c>
      <c r="BG100" s="14">
        <v>0.70120000000000005</v>
      </c>
      <c r="BH100" s="14">
        <v>0.27879999999999999</v>
      </c>
      <c r="BI100" s="14">
        <v>8.8999999999999999E-3</v>
      </c>
      <c r="BJ100" s="14">
        <v>0.8589</v>
      </c>
      <c r="BK100" s="14">
        <v>0.64859999999999995</v>
      </c>
      <c r="BL100" s="14">
        <v>1</v>
      </c>
      <c r="BM100" s="14">
        <v>4.3630000000000004</v>
      </c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0.63629999999999998</v>
      </c>
      <c r="CU100" s="4">
        <v>0.70079999999999998</v>
      </c>
      <c r="CV100" s="4">
        <v>0.27850000000000003</v>
      </c>
      <c r="CW100" s="4">
        <v>8.8999999999999999E-3</v>
      </c>
      <c r="CX100" s="4">
        <v>0.85729999999999995</v>
      </c>
      <c r="CY100" s="4">
        <v>0.64759999999999995</v>
      </c>
      <c r="CZ100" s="4">
        <v>1</v>
      </c>
      <c r="DA100" s="4">
        <v>5.3662000000000001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0.63670000000000004</v>
      </c>
      <c r="EI100" s="5">
        <v>0.70250000000000001</v>
      </c>
      <c r="EJ100" s="5">
        <v>0.27679999999999999</v>
      </c>
      <c r="EK100" s="5">
        <v>8.8999999999999999E-3</v>
      </c>
      <c r="EL100" s="5">
        <v>0.85850000000000004</v>
      </c>
      <c r="EM100" s="5">
        <v>0.64880000000000004</v>
      </c>
      <c r="EN100" s="5">
        <v>1</v>
      </c>
      <c r="EO100" s="5">
        <v>6.0136000000000003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0.64995000000000003</v>
      </c>
      <c r="II100" s="4">
        <f t="shared" si="17"/>
        <v>0.73593749999999991</v>
      </c>
      <c r="IJ100" s="4">
        <f t="shared" si="18"/>
        <v>0.25979999999999998</v>
      </c>
      <c r="IK100" s="4">
        <f t="shared" si="19"/>
        <v>1.0650000000000001E-2</v>
      </c>
      <c r="IL100" s="4">
        <f t="shared" si="20"/>
        <v>0.83833750000000007</v>
      </c>
      <c r="IM100" s="4">
        <f t="shared" si="21"/>
        <v>0.64833333333333332</v>
      </c>
      <c r="IN100" s="4">
        <f t="shared" si="22"/>
        <v>0.99798750000000003</v>
      </c>
      <c r="IO100" s="4">
        <f t="shared" si="23"/>
        <v>5.0580625000000001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r=0.1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r=0.1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r=0.1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r=0.9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k=5, r=0.1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k=20,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k=5, r=0.1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k=5, r=0.9</v>
      </c>
    </row>
    <row r="101" spans="1:257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0.61760000000000004</v>
      </c>
      <c r="K101" s="5">
        <v>0.66800000000000004</v>
      </c>
      <c r="L101" s="5">
        <v>0.3029</v>
      </c>
      <c r="M101" s="5">
        <v>4.7999999999999996E-3</v>
      </c>
      <c r="N101" s="5">
        <v>0.87419999999999998</v>
      </c>
      <c r="O101" s="5"/>
      <c r="P101" s="5">
        <v>1</v>
      </c>
      <c r="Q101" s="5">
        <v>6.9690000000000003</v>
      </c>
      <c r="R101" s="4">
        <v>0.63619999999999999</v>
      </c>
      <c r="S101" s="4">
        <v>0.7087</v>
      </c>
      <c r="T101" s="4">
        <v>0.26989999999999997</v>
      </c>
      <c r="U101" s="4">
        <v>8.8999999999999999E-3</v>
      </c>
      <c r="V101" s="4">
        <v>0.85289999999999999</v>
      </c>
      <c r="W101" s="4"/>
      <c r="X101" s="4">
        <v>1</v>
      </c>
      <c r="Y101" s="4">
        <v>5.4641000000000002</v>
      </c>
      <c r="Z101" s="5">
        <v>0.67649999999999999</v>
      </c>
      <c r="AA101" s="5">
        <v>0.80320000000000003</v>
      </c>
      <c r="AB101" s="5">
        <v>0.20630000000000001</v>
      </c>
      <c r="AC101" s="5">
        <v>1.47E-2</v>
      </c>
      <c r="AD101" s="5">
        <v>0.81210000000000004</v>
      </c>
      <c r="AE101" s="5"/>
      <c r="AF101" s="5">
        <v>1</v>
      </c>
      <c r="AG101" s="5">
        <v>3.2837999999999998</v>
      </c>
      <c r="AH101" s="4">
        <v>0.76880000000000004</v>
      </c>
      <c r="AI101" s="4">
        <v>1.0321</v>
      </c>
      <c r="AJ101" s="4">
        <v>0.13170000000000001</v>
      </c>
      <c r="AK101" s="4">
        <v>2.8199999999999999E-2</v>
      </c>
      <c r="AL101" s="4">
        <v>0.68969999999999998</v>
      </c>
      <c r="AM101" s="4"/>
      <c r="AN101" s="4">
        <v>0.9839</v>
      </c>
      <c r="AO101" s="4">
        <v>1.5809</v>
      </c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>
        <v>0.63790000000000002</v>
      </c>
      <c r="BG101" s="14">
        <v>0.7127</v>
      </c>
      <c r="BH101" s="14">
        <v>0.26790000000000003</v>
      </c>
      <c r="BI101" s="14">
        <v>8.8999999999999999E-3</v>
      </c>
      <c r="BJ101" s="14">
        <v>0.85499999999999998</v>
      </c>
      <c r="BK101" s="14">
        <v>0.64700000000000002</v>
      </c>
      <c r="BL101" s="14">
        <v>1</v>
      </c>
      <c r="BM101" s="14">
        <v>4.9763999999999999</v>
      </c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0.63649999999999995</v>
      </c>
      <c r="CU101" s="4">
        <v>0.70850000000000002</v>
      </c>
      <c r="CV101" s="4">
        <v>0.26939999999999997</v>
      </c>
      <c r="CW101" s="4">
        <v>8.8999999999999999E-3</v>
      </c>
      <c r="CX101" s="4">
        <v>0.85389999999999999</v>
      </c>
      <c r="CY101" s="4">
        <v>0.64670000000000005</v>
      </c>
      <c r="CZ101" s="4">
        <v>1</v>
      </c>
      <c r="DA101" s="4">
        <v>5.6820000000000004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0.63819999999999999</v>
      </c>
      <c r="EI101" s="5">
        <v>0.71340000000000003</v>
      </c>
      <c r="EJ101" s="5">
        <v>0.26600000000000001</v>
      </c>
      <c r="EK101" s="5">
        <v>8.8999999999999999E-3</v>
      </c>
      <c r="EL101" s="5">
        <v>0.85450000000000004</v>
      </c>
      <c r="EM101" s="5">
        <v>0.64729999999999999</v>
      </c>
      <c r="EN101" s="5">
        <v>1</v>
      </c>
      <c r="EO101" s="5">
        <v>6.0566000000000004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0.65157500000000013</v>
      </c>
      <c r="II101" s="4">
        <f t="shared" si="17"/>
        <v>0.74706249999999996</v>
      </c>
      <c r="IJ101" s="4">
        <f t="shared" si="18"/>
        <v>0.25392500000000001</v>
      </c>
      <c r="IK101" s="4">
        <f t="shared" si="19"/>
        <v>1.0612500000000002E-2</v>
      </c>
      <c r="IL101" s="4">
        <f t="shared" si="20"/>
        <v>0.83492500000000003</v>
      </c>
      <c r="IM101" s="4">
        <f t="shared" si="21"/>
        <v>0.64700000000000002</v>
      </c>
      <c r="IN101" s="4">
        <f t="shared" si="22"/>
        <v>0.99798750000000003</v>
      </c>
      <c r="IO101" s="4">
        <f t="shared" si="23"/>
        <v>5.2345500000000005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r=0.1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r=0.1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r=0.1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r=0.9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k=5, r=0.1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k=20,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k=5, r=0.1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k=5, r=0.9</v>
      </c>
    </row>
    <row r="102" spans="1:257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0.62380000000000002</v>
      </c>
      <c r="K102" s="5">
        <v>0.67849999999999999</v>
      </c>
      <c r="L102" s="5">
        <v>0.29970000000000002</v>
      </c>
      <c r="M102" s="5">
        <v>4.7999999999999996E-3</v>
      </c>
      <c r="N102" s="5">
        <v>0.88009999999999999</v>
      </c>
      <c r="O102" s="5"/>
      <c r="P102" s="5">
        <v>1</v>
      </c>
      <c r="Q102" s="5">
        <v>6.4276999999999997</v>
      </c>
      <c r="R102" s="4">
        <v>0.63649999999999995</v>
      </c>
      <c r="S102" s="4">
        <v>0.70379999999999998</v>
      </c>
      <c r="T102" s="4">
        <v>0.27910000000000001</v>
      </c>
      <c r="U102" s="4">
        <v>8.8999999999999999E-3</v>
      </c>
      <c r="V102" s="4">
        <v>0.86409999999999998</v>
      </c>
      <c r="W102" s="4"/>
      <c r="X102" s="4">
        <v>1</v>
      </c>
      <c r="Y102" s="4">
        <v>4.7680999999999996</v>
      </c>
      <c r="Z102" s="5">
        <v>0.66449999999999998</v>
      </c>
      <c r="AA102" s="5">
        <v>0.76990000000000003</v>
      </c>
      <c r="AB102" s="5">
        <v>0.2288</v>
      </c>
      <c r="AC102" s="5">
        <v>1.4800000000000001E-2</v>
      </c>
      <c r="AD102" s="5">
        <v>0.83160000000000001</v>
      </c>
      <c r="AE102" s="5"/>
      <c r="AF102" s="5">
        <v>1</v>
      </c>
      <c r="AG102" s="5">
        <v>3.2189000000000001</v>
      </c>
      <c r="AH102" s="4">
        <v>0.75349999999999995</v>
      </c>
      <c r="AI102" s="4">
        <v>0.99339999999999995</v>
      </c>
      <c r="AJ102" s="4">
        <v>0.1381</v>
      </c>
      <c r="AK102" s="4">
        <v>2.87E-2</v>
      </c>
      <c r="AL102" s="4">
        <v>0.7036</v>
      </c>
      <c r="AM102" s="4"/>
      <c r="AN102" s="4">
        <v>0.9839</v>
      </c>
      <c r="AO102" s="4">
        <v>1.508</v>
      </c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0.63759999999999994</v>
      </c>
      <c r="BG102" s="14">
        <v>0.70720000000000005</v>
      </c>
      <c r="BH102" s="14">
        <v>0.27929999999999999</v>
      </c>
      <c r="BI102" s="14">
        <v>8.8999999999999999E-3</v>
      </c>
      <c r="BJ102" s="14">
        <v>0.86580000000000001</v>
      </c>
      <c r="BK102" s="14">
        <v>0.65690000000000004</v>
      </c>
      <c r="BL102" s="14">
        <v>1</v>
      </c>
      <c r="BM102" s="14">
        <v>5.2240000000000002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0.63739999999999997</v>
      </c>
      <c r="CU102" s="4">
        <v>0.70640000000000003</v>
      </c>
      <c r="CV102" s="4">
        <v>0.2823</v>
      </c>
      <c r="CW102" s="4">
        <v>8.8999999999999999E-3</v>
      </c>
      <c r="CX102" s="4">
        <v>0.86380000000000001</v>
      </c>
      <c r="CY102" s="4">
        <v>0.65610000000000002</v>
      </c>
      <c r="CZ102" s="4">
        <v>1</v>
      </c>
      <c r="DA102" s="4">
        <v>5.2241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0.63780000000000003</v>
      </c>
      <c r="EI102" s="5">
        <v>0.70799999999999996</v>
      </c>
      <c r="EJ102" s="5">
        <v>0.2782</v>
      </c>
      <c r="EK102" s="5">
        <v>8.8999999999999999E-3</v>
      </c>
      <c r="EL102" s="5">
        <v>0.86539999999999995</v>
      </c>
      <c r="EM102" s="5">
        <v>0.65700000000000003</v>
      </c>
      <c r="EN102" s="5">
        <v>1</v>
      </c>
      <c r="EO102" s="5">
        <v>6.1056999999999997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0.65016249999999998</v>
      </c>
      <c r="II102" s="4">
        <f t="shared" si="17"/>
        <v>0.73919999999999997</v>
      </c>
      <c r="IJ102" s="4">
        <f t="shared" si="18"/>
        <v>0.26173750000000007</v>
      </c>
      <c r="IK102" s="4">
        <f t="shared" si="19"/>
        <v>1.0687500000000003E-2</v>
      </c>
      <c r="IL102" s="4">
        <f t="shared" si="20"/>
        <v>0.84562500000000007</v>
      </c>
      <c r="IM102" s="4">
        <f t="shared" si="21"/>
        <v>0.65666666666666673</v>
      </c>
      <c r="IN102" s="4">
        <f t="shared" si="22"/>
        <v>0.99798750000000003</v>
      </c>
      <c r="IO102" s="4">
        <f t="shared" si="23"/>
        <v>5.0378375000000002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r=0.1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r=0.1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r=0.1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r=0.9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k=5, r=0.1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k=20,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k=5, r=0.1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k=5, r=0.9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>
        <v>0.63519999999999999</v>
      </c>
      <c r="BG103" s="14">
        <v>0.70379999999999998</v>
      </c>
      <c r="BH103" s="14">
        <v>0.2757</v>
      </c>
      <c r="BI103" s="14">
        <v>9.2999999999999992E-3</v>
      </c>
      <c r="BJ103" s="14">
        <v>0.85950000000000004</v>
      </c>
      <c r="BK103" s="14">
        <v>0.62439999999999996</v>
      </c>
      <c r="BL103" s="14">
        <v>1</v>
      </c>
      <c r="BM103" s="14">
        <v>5.0430000000000001</v>
      </c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0.63480000000000003</v>
      </c>
      <c r="CU103" s="4">
        <v>0.70209999999999995</v>
      </c>
      <c r="CV103" s="4">
        <v>0.27939999999999998</v>
      </c>
      <c r="CW103" s="4">
        <v>9.2999999999999992E-3</v>
      </c>
      <c r="CX103" s="4">
        <v>0.85780000000000001</v>
      </c>
      <c r="CY103" s="4">
        <v>0.62360000000000004</v>
      </c>
      <c r="CZ103" s="4">
        <v>1</v>
      </c>
      <c r="DA103" s="4">
        <v>5.0115999999999996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0.63500000000000001</v>
      </c>
      <c r="II103" s="4">
        <f t="shared" ref="II103" si="41">AVERAGEIFS(B103:IG103,metrics.rec,"MSE")</f>
        <v>0.70294999999999996</v>
      </c>
      <c r="IJ103" s="4">
        <f t="shared" ref="IJ103" si="42">AVERAGEIFS(B103:IG103,metrics.rec,"R")</f>
        <v>0.27754999999999996</v>
      </c>
      <c r="IK103" s="4">
        <f t="shared" ref="IK103" si="43">AVERAGEIFS(B103:IG103,metrics.rec,"Precision")</f>
        <v>9.2999999999999992E-3</v>
      </c>
      <c r="IL103" s="4">
        <f t="shared" ref="IL103" si="44">AVERAGEIFS(B103:IG103,metrics.rec,"Recall")</f>
        <v>0.85865000000000002</v>
      </c>
      <c r="IM103" s="4">
        <f t="shared" ref="IM103" si="45">AVERAGEIFS(B103:IG103,metrics.rec,"Coverage")</f>
        <v>0.624</v>
      </c>
      <c r="IN103" s="4">
        <f t="shared" ref="IN103" si="46">AVERAGEIFS(B103:IG103,metrics.rec,"Recatio")</f>
        <v>1</v>
      </c>
      <c r="IO103" s="4">
        <f t="shared" ref="IO103" si="47">AVERAGEIFS(B103:IG103,metrics.rec,"Time")</f>
        <v>5.0273000000000003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k=15,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k=15,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k=15,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k=10,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k=10,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k=15, r=0.5</v>
      </c>
    </row>
    <row r="104" spans="1:257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>
        <v>0.64739999999999998</v>
      </c>
      <c r="EI104" s="5">
        <v>0.72430000000000005</v>
      </c>
      <c r="EJ104" s="5">
        <v>0.26300000000000001</v>
      </c>
      <c r="EK104" s="5">
        <v>9.1999999999999998E-3</v>
      </c>
      <c r="EL104" s="5">
        <v>0.85980000000000001</v>
      </c>
      <c r="EM104" s="5">
        <v>0.62739999999999996</v>
      </c>
      <c r="EN104" s="5">
        <v>1</v>
      </c>
      <c r="EO104" s="5">
        <v>5.7073999999999998</v>
      </c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>
        <f t="shared" si="16"/>
        <v>0.64739999999999998</v>
      </c>
      <c r="II104" s="4">
        <f t="shared" si="17"/>
        <v>0.72430000000000005</v>
      </c>
      <c r="IJ104" s="4">
        <f t="shared" si="18"/>
        <v>0.26300000000000001</v>
      </c>
      <c r="IK104" s="4">
        <f t="shared" si="19"/>
        <v>9.1999999999999998E-3</v>
      </c>
      <c r="IL104" s="4">
        <f t="shared" si="20"/>
        <v>0.85980000000000001</v>
      </c>
      <c r="IM104" s="4">
        <f t="shared" si="21"/>
        <v>0.62739999999999996</v>
      </c>
      <c r="IN104" s="4">
        <f t="shared" si="22"/>
        <v>1</v>
      </c>
      <c r="IO104" s="4">
        <f t="shared" si="23"/>
        <v>5.7073999999999998</v>
      </c>
      <c r="IP104" s="1" t="str" cm="1">
        <f t="array" aca="1" ref="IP104" ca="1">CONCATENATE(INDIRECT(ADDRESS(1,MATCH(_xlfn.MINIFS(B104:IG104,metrics.rec,"MAE"),B104:IG104,0)+1)), ", ", INDIRECT(ADDRESS(2,MATCH(_xlfn.MINIFS(B104:IG104,metrics.rec,"MAE"),B104:IG104,0)+1)))</f>
        <v>k=20, r=0.5</v>
      </c>
      <c r="IQ104" s="1" t="str" cm="1">
        <f t="array" aca="1" ref="IQ104" ca="1">CONCATENATE(INDIRECT(ADDRESS(1,MATCH(_xlfn.MINIFS(B104:IG104,metrics.rec,"MSE"),B104:IG104,0)+1)), ", ", INDIRECT(ADDRESS(2,MATCH(_xlfn.MINIFS(B104:IG104,metrics.rec,"MSE"),B104:IG104,0)+1)))</f>
        <v>k=20, r=0.5</v>
      </c>
      <c r="IR104" s="1" t="str" cm="1">
        <f t="array" aca="1" ref="IR104" ca="1">CONCATENATE(INDIRECT(ADDRESS(1,MATCH(_xlfn.MAXIFS(B104:IG104,metrics.rec,"R"),B104:IG104,0)+1)), ", ", INDIRECT(ADDRESS(2,MATCH(_xlfn.MAXIFS(B104:IG104,metrics.rec,"R"),B104:IG104,0)+1)))</f>
        <v>k=20, r=0.5</v>
      </c>
      <c r="IS104" s="1" t="str" cm="1">
        <f t="array" aca="1" ref="IS104" ca="1">CONCATENATE(INDIRECT(ADDRESS(1,MATCH(_xlfn.MAXIFS(B104:IG104,metrics.rec,"Precision"),B104:IG104,0)+1)), ", ", INDIRECT(ADDRESS(2,MATCH(_xlfn.MAXIFS(B104:IG104,metrics.rec,"Precision"),B104:IG104,0)+1)))</f>
        <v>k=20, r=0.5</v>
      </c>
      <c r="IT104" s="1" t="str" cm="1">
        <f t="array" aca="1" ref="IT104" ca="1">CONCATENATE(INDIRECT(ADDRESS(1,MATCH(_xlfn.MAXIFS(B104:IG104,metrics.rec,"Recall"),B104:IG104,0)+1)), ", ", INDIRECT(ADDRESS(2,MATCH(_xlfn.MAXIFS(B104:IG104,metrics.rec,"Recall"),B104:IG104,0)+1)))</f>
        <v>k=20, r=0.5</v>
      </c>
      <c r="IU104" s="1" t="str" cm="1">
        <f t="array" aca="1" ref="IU104" ca="1">CONCATENATE(INDIRECT(ADDRESS(1,MATCH(_xlfn.MAXIFS(B104:IG104,metrics.rec,"Coverage"),B104:IG104,0)+1)), ", ", INDIRECT(ADDRESS(2,MATCH(_xlfn.MAXIFS(B104:IG104,metrics.rec,"Coverage"),B104:IG104,0)+1)))</f>
        <v>k=20, r=0.5</v>
      </c>
      <c r="IV104" s="1" t="str" cm="1">
        <f t="array" aca="1" ref="IV104" ca="1">CONCATENATE(INDIRECT(ADDRESS(1,MATCH(_xlfn.MAXIFS(B104:IG104,metrics.rec,"Recatio"),B104:IG104,0)+1)), ", ", INDIRECT(ADDRESS(2,MATCH(_xlfn.MAXIFS(B104:IG104,metrics.rec,"Recatio"),B104:IG104,0)+1)))</f>
        <v>k=20, r=0.5</v>
      </c>
      <c r="IW104" s="1" t="str" cm="1">
        <f t="array" aca="1" ref="IW104" ca="1">CONCATENATE(INDIRECT(ADDRESS(1,MATCH(_xlfn.MINIFS(B104:IG104,metrics.rec,"Time"),B104:IG104,0)+1)), ", ", INDIRECT(ADDRESS(2,MATCH(_xlfn.MINIFS(B104:IG104,metrics.rec,"Time"),B104:IG104,0)+1)))</f>
        <v>k=20, r=0.5</v>
      </c>
    </row>
    <row r="105" spans="1:257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0.62470000000000003</v>
      </c>
      <c r="K105" s="5">
        <v>0.67910000000000004</v>
      </c>
      <c r="L105" s="5">
        <v>0.2944</v>
      </c>
      <c r="M105" s="5">
        <v>4.8999999999999998E-3</v>
      </c>
      <c r="N105" s="5">
        <v>0.87839999999999996</v>
      </c>
      <c r="O105" s="5"/>
      <c r="P105" s="5">
        <v>1</v>
      </c>
      <c r="Q105" s="5">
        <v>6.0545999999999998</v>
      </c>
      <c r="R105" s="4">
        <v>0.63570000000000004</v>
      </c>
      <c r="S105" s="4">
        <v>0.69969999999999999</v>
      </c>
      <c r="T105" s="4">
        <v>0.28489999999999999</v>
      </c>
      <c r="U105" s="4">
        <v>9.2999999999999992E-3</v>
      </c>
      <c r="V105" s="4">
        <v>0.86260000000000003</v>
      </c>
      <c r="W105" s="4"/>
      <c r="X105" s="4">
        <v>1</v>
      </c>
      <c r="Y105" s="4">
        <v>4.8487999999999998</v>
      </c>
      <c r="Z105" s="5">
        <v>0.65990000000000004</v>
      </c>
      <c r="AA105" s="5">
        <v>0.755</v>
      </c>
      <c r="AB105" s="5">
        <v>0.23669999999999999</v>
      </c>
      <c r="AC105" s="5">
        <v>1.6799999999999999E-2</v>
      </c>
      <c r="AD105" s="5">
        <v>0.8296</v>
      </c>
      <c r="AE105" s="5"/>
      <c r="AF105" s="5">
        <v>1</v>
      </c>
      <c r="AG105" s="5">
        <v>3.081</v>
      </c>
      <c r="AH105" s="4">
        <v>0.72709999999999997</v>
      </c>
      <c r="AI105" s="4">
        <v>0.92120000000000002</v>
      </c>
      <c r="AJ105" s="4">
        <v>0.16089999999999999</v>
      </c>
      <c r="AK105" s="4">
        <v>5.5E-2</v>
      </c>
      <c r="AL105" s="4">
        <v>0.60519999999999996</v>
      </c>
      <c r="AM105" s="4"/>
      <c r="AN105" s="4">
        <v>0.97599999999999998</v>
      </c>
      <c r="AO105" s="4">
        <v>1.3340000000000001</v>
      </c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>
        <v>0.6371</v>
      </c>
      <c r="BG105" s="14">
        <v>0.70399999999999996</v>
      </c>
      <c r="BH105" s="14">
        <v>0.28149999999999997</v>
      </c>
      <c r="BI105" s="14">
        <v>9.1999999999999998E-3</v>
      </c>
      <c r="BJ105" s="14">
        <v>0.86419999999999997</v>
      </c>
      <c r="BK105" s="14">
        <v>0.63060000000000005</v>
      </c>
      <c r="BL105" s="14">
        <v>1</v>
      </c>
      <c r="BM105" s="14">
        <v>4.9550999999999998</v>
      </c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16"/>
      <c r="CU105" s="16"/>
      <c r="CV105" s="16"/>
      <c r="CW105" s="16"/>
      <c r="CX105" s="16"/>
      <c r="CY105" s="16"/>
      <c r="CZ105" s="16"/>
      <c r="DA105" s="16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>
        <v>0.63749999999999996</v>
      </c>
      <c r="EI105" s="5">
        <v>0.70509999999999995</v>
      </c>
      <c r="EJ105" s="5">
        <v>0.28039999999999998</v>
      </c>
      <c r="EK105" s="5">
        <v>9.1999999999999998E-3</v>
      </c>
      <c r="EL105" s="5">
        <v>0.86409999999999998</v>
      </c>
      <c r="EM105" s="5">
        <v>0.63049999999999995</v>
      </c>
      <c r="EN105" s="5">
        <v>1</v>
      </c>
      <c r="EO105" s="5">
        <v>5.6638999999999999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0.6381</v>
      </c>
      <c r="FW105" s="4">
        <v>0.70550000000000002</v>
      </c>
      <c r="FX105" s="4">
        <v>0.2792</v>
      </c>
      <c r="FY105" s="4">
        <v>9.1999999999999998E-3</v>
      </c>
      <c r="FZ105" s="4">
        <v>0.86160000000000003</v>
      </c>
      <c r="GA105" s="4"/>
      <c r="GB105" s="4">
        <v>1</v>
      </c>
      <c r="GC105" s="4">
        <v>5.0006000000000004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0.64652500000000002</v>
      </c>
      <c r="II105" s="4">
        <f t="shared" si="17"/>
        <v>0.72748749999999995</v>
      </c>
      <c r="IJ105" s="4">
        <f t="shared" si="18"/>
        <v>0.26531250000000001</v>
      </c>
      <c r="IK105" s="4">
        <f t="shared" si="19"/>
        <v>1.44E-2</v>
      </c>
      <c r="IL105" s="4">
        <f t="shared" si="20"/>
        <v>0.83178750000000001</v>
      </c>
      <c r="IM105" s="4">
        <f t="shared" si="21"/>
        <v>0.63054999999999994</v>
      </c>
      <c r="IN105" s="4">
        <f t="shared" si="22"/>
        <v>0.997</v>
      </c>
      <c r="IO105" s="4">
        <f t="shared" si="23"/>
        <v>4.8030999999999997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r=0.1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r=0.1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r=0.1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k=5, r=0.9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k=5, r=0.1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k=10,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k=5, r=0.1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k=5, r=0.9</v>
      </c>
    </row>
    <row r="106" spans="1:257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0.64549999999999996</v>
      </c>
      <c r="K106" s="5">
        <v>0.71809999999999996</v>
      </c>
      <c r="L106" s="5">
        <v>0.2666</v>
      </c>
      <c r="M106" s="5">
        <v>5.3E-3</v>
      </c>
      <c r="N106" s="5">
        <v>0.86380000000000001</v>
      </c>
      <c r="O106" s="5"/>
      <c r="P106" s="5">
        <v>1</v>
      </c>
      <c r="Q106" s="5">
        <v>5.8987999999999996</v>
      </c>
      <c r="R106" s="4">
        <v>0.66110000000000002</v>
      </c>
      <c r="S106" s="4">
        <v>0.74929999999999997</v>
      </c>
      <c r="T106" s="4">
        <v>0.24260000000000001</v>
      </c>
      <c r="U106" s="4">
        <v>1.01E-2</v>
      </c>
      <c r="V106" s="4">
        <v>0.84430000000000005</v>
      </c>
      <c r="W106" s="4"/>
      <c r="X106" s="4">
        <v>1</v>
      </c>
      <c r="Y106" s="4">
        <v>4.7568000000000001</v>
      </c>
      <c r="Z106" s="5">
        <v>0.69089999999999996</v>
      </c>
      <c r="AA106" s="5">
        <v>0.81930000000000003</v>
      </c>
      <c r="AB106" s="5">
        <v>0.19500000000000001</v>
      </c>
      <c r="AC106" s="5">
        <v>1.89E-2</v>
      </c>
      <c r="AD106" s="5">
        <v>0.80900000000000005</v>
      </c>
      <c r="AE106" s="5"/>
      <c r="AF106" s="5">
        <v>1</v>
      </c>
      <c r="AG106" s="5">
        <v>3.0644</v>
      </c>
      <c r="AH106" s="4">
        <v>0.75219999999999998</v>
      </c>
      <c r="AI106" s="4">
        <v>0.9819</v>
      </c>
      <c r="AJ106" s="4">
        <v>0.12039999999999999</v>
      </c>
      <c r="AK106" s="4">
        <v>6.4500000000000002E-2</v>
      </c>
      <c r="AL106" s="4">
        <v>0.54120000000000001</v>
      </c>
      <c r="AM106" s="4"/>
      <c r="AN106" s="4">
        <v>0.97409999999999997</v>
      </c>
      <c r="AO106" s="4">
        <v>1.2851999999999999</v>
      </c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14">
        <v>0.66200000000000003</v>
      </c>
      <c r="EI106" s="14">
        <v>0.75260000000000005</v>
      </c>
      <c r="EJ106" s="14">
        <v>0.2445</v>
      </c>
      <c r="EK106" s="14">
        <v>1.01E-2</v>
      </c>
      <c r="EL106" s="14">
        <v>0.84630000000000005</v>
      </c>
      <c r="EM106" s="14">
        <v>0.56489999999999996</v>
      </c>
      <c r="EN106" s="14">
        <v>1</v>
      </c>
      <c r="EO106" s="14">
        <v>5.4637000000000002</v>
      </c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>
        <f t="shared" si="16"/>
        <v>0.67411666666666659</v>
      </c>
      <c r="II106" s="4">
        <f t="shared" si="17"/>
        <v>0.78461666666666663</v>
      </c>
      <c r="IJ106" s="4">
        <f t="shared" si="18"/>
        <v>0.22446666666666668</v>
      </c>
      <c r="IK106" s="4">
        <f t="shared" si="19"/>
        <v>1.8433333333333333E-2</v>
      </c>
      <c r="IL106" s="4">
        <f t="shared" si="20"/>
        <v>0.79693333333333338</v>
      </c>
      <c r="IM106" s="4">
        <f t="shared" si="21"/>
        <v>0.56489999999999996</v>
      </c>
      <c r="IN106" s="4">
        <f t="shared" si="22"/>
        <v>0.99568333333333336</v>
      </c>
      <c r="IO106" s="4">
        <f t="shared" si="23"/>
        <v>4.6145666666666658</v>
      </c>
      <c r="IP106" s="1" t="str" cm="1">
        <f t="array" aca="1" ref="IP106" ca="1">CONCATENATE(INDIRECT(ADDRESS(1,MATCH(_xlfn.MINIFS(B106:IG106,metrics.rec,"MAE"),B106:IG106,0)+1)), ", ", INDIRECT(ADDRESS(2,MATCH(_xlfn.MINIFS(B106:IG106,metrics.rec,"MAE"),B106:IG106,0)+1)))</f>
        <v>k=5, r=0.1</v>
      </c>
      <c r="IQ106" s="1" t="str" cm="1">
        <f t="array" aca="1" ref="IQ106" ca="1">CONCATENATE(INDIRECT(ADDRESS(1,MATCH(_xlfn.MINIFS(B106:IG106,metrics.rec,"MSE"),B106:IG106,0)+1)), ", ", INDIRECT(ADDRESS(2,MATCH(_xlfn.MINIFS(B106:IG106,metrics.rec,"MSE"),B106:IG106,0)+1)))</f>
        <v>k=5, r=0.1</v>
      </c>
      <c r="IR106" s="1" t="str" cm="1">
        <f t="array" aca="1" ref="IR106" ca="1">CONCATENATE(INDIRECT(ADDRESS(1,MATCH(_xlfn.MAXIFS(B106:IG106,metrics.rec,"R"),B106:IG106,0)+1)), ", ", INDIRECT(ADDRESS(2,MATCH(_xlfn.MAXIFS(B106:IG106,metrics.rec,"R"),B106:IG106,0)+1)))</f>
        <v>k=5, r=0.1</v>
      </c>
      <c r="IS106" s="1" t="str" cm="1">
        <f t="array" aca="1" ref="IS106" ca="1">CONCATENATE(INDIRECT(ADDRESS(1,MATCH(_xlfn.MAXIFS(B106:IG106,metrics.rec,"Precision"),B106:IG106,0)+1)), ", ", INDIRECT(ADDRESS(2,MATCH(_xlfn.MAXIFS(B106:IG106,metrics.rec,"Precision"),B106:IG106,0)+1)))</f>
        <v>k=5, r=0.9</v>
      </c>
      <c r="IT106" s="1" t="str" cm="1">
        <f t="array" aca="1" ref="IT106" ca="1">CONCATENATE(INDIRECT(ADDRESS(1,MATCH(_xlfn.MAXIFS(B106:IG106,metrics.rec,"Recall"),B106:IG106,0)+1)), ", ", INDIRECT(ADDRESS(2,MATCH(_xlfn.MAXIFS(B106:IG106,metrics.rec,"Recall"),B106:IG106,0)+1)))</f>
        <v>k=5, r=0.1</v>
      </c>
      <c r="IU106" s="1" t="str" cm="1">
        <f t="array" aca="1" ref="IU106" ca="1">CONCATENATE(INDIRECT(ADDRESS(1,MATCH(_xlfn.MAXIFS(B106:IG106,metrics.rec,"Coverage"),B106:IG106,0)+1)), ", ", INDIRECT(ADDRESS(2,MATCH(_xlfn.MAXIFS(B106:IG106,metrics.rec,"Coverage"),B106:IG106,0)+1)))</f>
        <v>k=20, r=0.5</v>
      </c>
      <c r="IV106" s="1" t="str" cm="1">
        <f t="array" aca="1" ref="IV106" ca="1">CONCATENATE(INDIRECT(ADDRESS(1,MATCH(_xlfn.MAXIFS(B106:IG106,metrics.rec,"Recatio"),B106:IG106,0)+1)), ", ", INDIRECT(ADDRESS(2,MATCH(_xlfn.MAXIFS(B106:IG106,metrics.rec,"Recatio"),B106:IG106,0)+1)))</f>
        <v>k=5, r=0.1</v>
      </c>
      <c r="IW106" s="1" t="str" cm="1">
        <f t="array" aca="1" ref="IW106" ca="1">CONCATENATE(INDIRECT(ADDRESS(1,MATCH(_xlfn.MINIFS(B106:IG106,metrics.rec,"Time"),B106:IG106,0)+1)), ", ", INDIRECT(ADDRESS(2,MATCH(_xlfn.MINIFS(B106:IG106,metrics.rec,"Time"),B106:IG106,0)+1)))</f>
        <v>k=5, r=0.9</v>
      </c>
    </row>
    <row r="107" spans="1:257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0.62760000000000005</v>
      </c>
      <c r="K107" s="5">
        <v>0.68289999999999995</v>
      </c>
      <c r="L107" s="5">
        <v>0.2923</v>
      </c>
      <c r="M107" s="5">
        <v>5.3E-3</v>
      </c>
      <c r="N107" s="5">
        <v>0.86939999999999995</v>
      </c>
      <c r="O107" s="5"/>
      <c r="P107" s="5">
        <v>1</v>
      </c>
      <c r="Q107" s="5">
        <v>6.7196999999999996</v>
      </c>
      <c r="R107" s="4">
        <v>0.64680000000000004</v>
      </c>
      <c r="S107" s="4">
        <v>0.72150000000000003</v>
      </c>
      <c r="T107" s="4">
        <v>0.27029999999999998</v>
      </c>
      <c r="U107" s="4">
        <v>1.0200000000000001E-2</v>
      </c>
      <c r="V107" s="4">
        <v>0.84770000000000001</v>
      </c>
      <c r="W107" s="4"/>
      <c r="X107" s="4">
        <v>1</v>
      </c>
      <c r="Y107" s="4">
        <v>4.7984999999999998</v>
      </c>
      <c r="Z107" s="5">
        <v>0.68389999999999995</v>
      </c>
      <c r="AA107" s="5">
        <v>0.80579999999999996</v>
      </c>
      <c r="AB107" s="5">
        <v>0.20599999999999999</v>
      </c>
      <c r="AC107" s="5">
        <v>1.9E-2</v>
      </c>
      <c r="AD107" s="5">
        <v>0.80920000000000003</v>
      </c>
      <c r="AE107" s="5"/>
      <c r="AF107" s="5">
        <v>1</v>
      </c>
      <c r="AG107" s="5">
        <v>3.2267999999999999</v>
      </c>
      <c r="AH107" s="4">
        <v>0.75280000000000002</v>
      </c>
      <c r="AI107" s="4">
        <v>0.98309999999999997</v>
      </c>
      <c r="AJ107" s="4">
        <v>0.12180000000000001</v>
      </c>
      <c r="AK107" s="4">
        <v>6.4500000000000002E-2</v>
      </c>
      <c r="AL107" s="4">
        <v>0.54</v>
      </c>
      <c r="AM107" s="4"/>
      <c r="AN107" s="4">
        <v>0.97409999999999997</v>
      </c>
      <c r="AO107" s="4">
        <v>1.2818000000000001</v>
      </c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>
        <v>0.64810000000000001</v>
      </c>
      <c r="EI107" s="5">
        <v>0.72570000000000001</v>
      </c>
      <c r="EJ107" s="5">
        <v>0.2676</v>
      </c>
      <c r="EK107" s="5">
        <v>1.0200000000000001E-2</v>
      </c>
      <c r="EL107" s="5">
        <v>0.84889999999999999</v>
      </c>
      <c r="EM107" s="5">
        <v>0.56399999999999995</v>
      </c>
      <c r="EN107" s="5">
        <v>1</v>
      </c>
      <c r="EO107" s="5">
        <v>5.5598000000000001</v>
      </c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>
        <f t="shared" si="16"/>
        <v>0.66163333333333341</v>
      </c>
      <c r="II107" s="4">
        <f t="shared" si="17"/>
        <v>0.76048333333333329</v>
      </c>
      <c r="IJ107" s="4">
        <f t="shared" si="18"/>
        <v>0.24368333333333334</v>
      </c>
      <c r="IK107" s="4">
        <f t="shared" si="19"/>
        <v>1.8483333333333334E-2</v>
      </c>
      <c r="IL107" s="4">
        <f t="shared" si="20"/>
        <v>0.79958333333333342</v>
      </c>
      <c r="IM107" s="4">
        <f t="shared" si="21"/>
        <v>0.56399999999999995</v>
      </c>
      <c r="IN107" s="4">
        <f t="shared" si="22"/>
        <v>0.99568333333333336</v>
      </c>
      <c r="IO107" s="4">
        <f t="shared" si="23"/>
        <v>4.8384666666666662</v>
      </c>
      <c r="IP107" s="1" t="str" cm="1">
        <f t="array" aca="1" ref="IP107" ca="1">CONCATENATE(INDIRECT(ADDRESS(1,MATCH(_xlfn.MINIFS(B107:IG107,metrics.rec,"MAE"),B107:IG107,0)+1)), ", ", INDIRECT(ADDRESS(2,MATCH(_xlfn.MINIFS(B107:IG107,metrics.rec,"MAE"),B107:IG107,0)+1)))</f>
        <v>k=5, r=0.1</v>
      </c>
      <c r="IQ107" s="1" t="str" cm="1">
        <f t="array" aca="1" ref="IQ107" ca="1">CONCATENATE(INDIRECT(ADDRESS(1,MATCH(_xlfn.MINIFS(B107:IG107,metrics.rec,"MSE"),B107:IG107,0)+1)), ", ", INDIRECT(ADDRESS(2,MATCH(_xlfn.MINIFS(B107:IG107,metrics.rec,"MSE"),B107:IG107,0)+1)))</f>
        <v>k=5, r=0.1</v>
      </c>
      <c r="IR107" s="1" t="str" cm="1">
        <f t="array" aca="1" ref="IR107" ca="1">CONCATENATE(INDIRECT(ADDRESS(1,MATCH(_xlfn.MAXIFS(B107:IG107,metrics.rec,"R"),B107:IG107,0)+1)), ", ", INDIRECT(ADDRESS(2,MATCH(_xlfn.MAXIFS(B107:IG107,metrics.rec,"R"),B107:IG107,0)+1)))</f>
        <v>k=5, r=0.1</v>
      </c>
      <c r="IS107" s="1" t="str" cm="1">
        <f t="array" aca="1" ref="IS107" ca="1">CONCATENATE(INDIRECT(ADDRESS(1,MATCH(_xlfn.MAXIFS(B107:IG107,metrics.rec,"Precision"),B107:IG107,0)+1)), ", ", INDIRECT(ADDRESS(2,MATCH(_xlfn.MAXIFS(B107:IG107,metrics.rec,"Precision"),B107:IG107,0)+1)))</f>
        <v>k=5, r=0.9</v>
      </c>
      <c r="IT107" s="1" t="str" cm="1">
        <f t="array" aca="1" ref="IT107" ca="1">CONCATENATE(INDIRECT(ADDRESS(1,MATCH(_xlfn.MAXIFS(B107:IG107,metrics.rec,"Recall"),B107:IG107,0)+1)), ", ", INDIRECT(ADDRESS(2,MATCH(_xlfn.MAXIFS(B107:IG107,metrics.rec,"Recall"),B107:IG107,0)+1)))</f>
        <v>k=5, r=0.1</v>
      </c>
      <c r="IU107" s="1" t="str" cm="1">
        <f t="array" aca="1" ref="IU107" ca="1">CONCATENATE(INDIRECT(ADDRESS(1,MATCH(_xlfn.MAXIFS(B107:IG107,metrics.rec,"Coverage"),B107:IG107,0)+1)), ", ", INDIRECT(ADDRESS(2,MATCH(_xlfn.MAXIFS(B107:IG107,metrics.rec,"Coverage"),B107:IG107,0)+1)))</f>
        <v>k=20, r=0.5</v>
      </c>
      <c r="IV107" s="1" t="str" cm="1">
        <f t="array" aca="1" ref="IV107" ca="1">CONCATENATE(INDIRECT(ADDRESS(1,MATCH(_xlfn.MAXIFS(B107:IG107,metrics.rec,"Recatio"),B107:IG107,0)+1)), ", ", INDIRECT(ADDRESS(2,MATCH(_xlfn.MAXIFS(B107:IG107,metrics.rec,"Recatio"),B107:IG107,0)+1)))</f>
        <v>k=5, r=0.1</v>
      </c>
      <c r="IW107" s="1" t="str" cm="1">
        <f t="array" aca="1" ref="IW107" ca="1">CONCATENATE(INDIRECT(ADDRESS(1,MATCH(_xlfn.MINIFS(B107:IG107,metrics.rec,"Time"),B107:IG107,0)+1)), ", ", INDIRECT(ADDRESS(2,MATCH(_xlfn.MINIFS(B107:IG107,metrics.rec,"Time"),B107:IG107,0)+1)))</f>
        <v>k=5, r=0.9</v>
      </c>
    </row>
    <row r="108" spans="1:257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0.64639999999999997</v>
      </c>
      <c r="K108" s="5">
        <v>0.72</v>
      </c>
      <c r="L108" s="5">
        <v>0.27160000000000001</v>
      </c>
      <c r="M108" s="5">
        <v>7.6E-3</v>
      </c>
      <c r="N108" s="5">
        <v>0.84689999999999999</v>
      </c>
      <c r="O108" s="5"/>
      <c r="P108" s="5">
        <v>1</v>
      </c>
      <c r="Q108" s="5">
        <v>6.5</v>
      </c>
      <c r="R108" s="4">
        <v>0.66690000000000005</v>
      </c>
      <c r="S108" s="4">
        <v>0.76339999999999997</v>
      </c>
      <c r="T108" s="4">
        <v>0.2465</v>
      </c>
      <c r="U108" s="4">
        <v>1.4500000000000001E-2</v>
      </c>
      <c r="V108" s="4">
        <v>0.82210000000000005</v>
      </c>
      <c r="W108" s="4"/>
      <c r="X108" s="4">
        <v>1</v>
      </c>
      <c r="Y108" s="4">
        <v>4.7748999999999997</v>
      </c>
      <c r="Z108" s="5">
        <v>0.70989999999999998</v>
      </c>
      <c r="AA108" s="5">
        <v>0.86380000000000001</v>
      </c>
      <c r="AB108" s="5">
        <v>0.20630000000000001</v>
      </c>
      <c r="AC108" s="5">
        <v>2.5499999999999998E-2</v>
      </c>
      <c r="AD108" s="5">
        <v>0.77759999999999996</v>
      </c>
      <c r="AE108" s="5"/>
      <c r="AF108" s="5">
        <v>1</v>
      </c>
      <c r="AG108" s="5">
        <v>3.2151999999999998</v>
      </c>
      <c r="AH108" s="4">
        <v>0.78380000000000005</v>
      </c>
      <c r="AI108" s="4">
        <v>1.0586</v>
      </c>
      <c r="AJ108" s="4">
        <v>0.1206</v>
      </c>
      <c r="AK108" s="4">
        <v>7.8700000000000006E-2</v>
      </c>
      <c r="AL108" s="4">
        <v>0.52639999999999998</v>
      </c>
      <c r="AM108" s="4"/>
      <c r="AN108" s="4">
        <v>0.97670000000000001</v>
      </c>
      <c r="AO108" s="4">
        <v>1.2729999999999999</v>
      </c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>
        <v>0.66820000000000002</v>
      </c>
      <c r="EI108" s="5">
        <v>0.76759999999999995</v>
      </c>
      <c r="EJ108" s="5">
        <v>0.25019999999999998</v>
      </c>
      <c r="EK108" s="5">
        <v>1.43E-2</v>
      </c>
      <c r="EL108" s="5">
        <v>0.82509999999999994</v>
      </c>
      <c r="EM108" s="5">
        <v>0.38829999999999998</v>
      </c>
      <c r="EN108" s="5">
        <v>1</v>
      </c>
      <c r="EO108" s="5">
        <v>5.5941999999999998</v>
      </c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>
        <f t="shared" si="16"/>
        <v>0.68398333333333339</v>
      </c>
      <c r="II108" s="4">
        <f t="shared" si="17"/>
        <v>0.80879999999999985</v>
      </c>
      <c r="IJ108" s="4">
        <f t="shared" si="18"/>
        <v>0.23123333333333332</v>
      </c>
      <c r="IK108" s="4">
        <f t="shared" si="19"/>
        <v>2.385E-2</v>
      </c>
      <c r="IL108" s="4">
        <f t="shared" si="20"/>
        <v>0.77676666666666672</v>
      </c>
      <c r="IM108" s="4">
        <f t="shared" si="21"/>
        <v>0.38829999999999998</v>
      </c>
      <c r="IN108" s="4">
        <f t="shared" si="22"/>
        <v>0.99611666666666665</v>
      </c>
      <c r="IO108" s="4">
        <f t="shared" si="23"/>
        <v>4.8004499999999997</v>
      </c>
      <c r="IP108" s="1" t="str" cm="1">
        <f t="array" aca="1" ref="IP108" ca="1">CONCATENATE(INDIRECT(ADDRESS(1,MATCH(_xlfn.MINIFS(B108:IG108,metrics.rec,"MAE"),B108:IG108,0)+1)), ", ", INDIRECT(ADDRESS(2,MATCH(_xlfn.MINIFS(B108:IG108,metrics.rec,"MAE"),B108:IG108,0)+1)))</f>
        <v>k=5, r=0.1</v>
      </c>
      <c r="IQ108" s="1" t="str" cm="1">
        <f t="array" aca="1" ref="IQ108" ca="1">CONCATENATE(INDIRECT(ADDRESS(1,MATCH(_xlfn.MINIFS(B108:IG108,metrics.rec,"MSE"),B108:IG108,0)+1)), ", ", INDIRECT(ADDRESS(2,MATCH(_xlfn.MINIFS(B108:IG108,metrics.rec,"MSE"),B108:IG108,0)+1)))</f>
        <v>k=5, r=0.1</v>
      </c>
      <c r="IR108" s="1" t="str" cm="1">
        <f t="array" aca="1" ref="IR108" ca="1">CONCATENATE(INDIRECT(ADDRESS(1,MATCH(_xlfn.MAXIFS(B108:IG108,metrics.rec,"R"),B108:IG108,0)+1)), ", ", INDIRECT(ADDRESS(2,MATCH(_xlfn.MAXIFS(B108:IG108,metrics.rec,"R"),B108:IG108,0)+1)))</f>
        <v>k=5, r=0.1</v>
      </c>
      <c r="IS108" s="1" t="str" cm="1">
        <f t="array" aca="1" ref="IS108" ca="1">CONCATENATE(INDIRECT(ADDRESS(1,MATCH(_xlfn.MAXIFS(B108:IG108,metrics.rec,"Precision"),B108:IG108,0)+1)), ", ", INDIRECT(ADDRESS(2,MATCH(_xlfn.MAXIFS(B108:IG108,metrics.rec,"Precision"),B108:IG108,0)+1)))</f>
        <v>k=5, r=0.9</v>
      </c>
      <c r="IT108" s="1" t="str" cm="1">
        <f t="array" aca="1" ref="IT108" ca="1">CONCATENATE(INDIRECT(ADDRESS(1,MATCH(_xlfn.MAXIFS(B108:IG108,metrics.rec,"Recall"),B108:IG108,0)+1)), ", ", INDIRECT(ADDRESS(2,MATCH(_xlfn.MAXIFS(B108:IG108,metrics.rec,"Recall"),B108:IG108,0)+1)))</f>
        <v>k=5, r=0.1</v>
      </c>
      <c r="IU108" s="1" t="str" cm="1">
        <f t="array" aca="1" ref="IU108" ca="1">CONCATENATE(INDIRECT(ADDRESS(1,MATCH(_xlfn.MAXIFS(B108:IG108,metrics.rec,"Coverage"),B108:IG108,0)+1)), ", ", INDIRECT(ADDRESS(2,MATCH(_xlfn.MAXIFS(B108:IG108,metrics.rec,"Coverage"),B108:IG108,0)+1)))</f>
        <v>k=20, r=0.5</v>
      </c>
      <c r="IV108" s="1" t="str" cm="1">
        <f t="array" aca="1" ref="IV108" ca="1">CONCATENATE(INDIRECT(ADDRESS(1,MATCH(_xlfn.MAXIFS(B108:IG108,metrics.rec,"Recatio"),B108:IG108,0)+1)), ", ", INDIRECT(ADDRESS(2,MATCH(_xlfn.MAXIFS(B108:IG108,metrics.rec,"Recatio"),B108:IG108,0)+1)))</f>
        <v>k=5, r=0.1</v>
      </c>
      <c r="IW108" s="1" t="str" cm="1">
        <f t="array" aca="1" ref="IW108" ca="1">CONCATENATE(INDIRECT(ADDRESS(1,MATCH(_xlfn.MINIFS(B108:IG108,metrics.rec,"Time"),B108:IG108,0)+1)), ", ", INDIRECT(ADDRESS(2,MATCH(_xlfn.MINIFS(B108:IG108,metrics.rec,"Time"),B108:IG108,0)+1)))</f>
        <v>k=5, r=0.9</v>
      </c>
    </row>
    <row r="109" spans="1:257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0.65410000000000001</v>
      </c>
      <c r="K109" s="5">
        <v>0.7359</v>
      </c>
      <c r="L109" s="5">
        <v>0.27329999999999999</v>
      </c>
      <c r="M109" s="5">
        <v>7.6E-3</v>
      </c>
      <c r="N109" s="5">
        <v>0.84909999999999997</v>
      </c>
      <c r="O109" s="5"/>
      <c r="P109" s="5">
        <v>1</v>
      </c>
      <c r="Q109" s="5">
        <v>6.6962999999999999</v>
      </c>
      <c r="R109" s="4">
        <v>0.67279999999999995</v>
      </c>
      <c r="S109" s="4">
        <v>0.77410000000000001</v>
      </c>
      <c r="T109" s="4">
        <v>0.25369999999999998</v>
      </c>
      <c r="U109" s="4">
        <v>1.44E-2</v>
      </c>
      <c r="V109" s="4">
        <v>0.82489999999999997</v>
      </c>
      <c r="W109" s="4"/>
      <c r="X109" s="4">
        <v>1</v>
      </c>
      <c r="Y109" s="4">
        <v>4.7378</v>
      </c>
      <c r="Z109" s="5">
        <v>0.71230000000000004</v>
      </c>
      <c r="AA109" s="5">
        <v>0.86519999999999997</v>
      </c>
      <c r="AB109" s="5">
        <v>0.20979999999999999</v>
      </c>
      <c r="AC109" s="5">
        <v>2.5499999999999998E-2</v>
      </c>
      <c r="AD109" s="5">
        <v>0.78169999999999995</v>
      </c>
      <c r="AE109" s="5"/>
      <c r="AF109" s="5">
        <v>1</v>
      </c>
      <c r="AG109" s="5">
        <v>3.2248000000000001</v>
      </c>
      <c r="AH109" s="4">
        <v>0.7782</v>
      </c>
      <c r="AI109" s="4">
        <v>1.0406</v>
      </c>
      <c r="AJ109" s="4">
        <v>0.12740000000000001</v>
      </c>
      <c r="AK109" s="4">
        <v>7.8899999999999998E-2</v>
      </c>
      <c r="AL109" s="4">
        <v>0.53059999999999996</v>
      </c>
      <c r="AM109" s="4"/>
      <c r="AN109" s="4">
        <v>0.97670000000000001</v>
      </c>
      <c r="AO109" s="4">
        <v>1.2650999999999999</v>
      </c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14">
        <v>0.67410000000000003</v>
      </c>
      <c r="EI109" s="14">
        <v>0.77780000000000005</v>
      </c>
      <c r="EJ109" s="14">
        <v>0.2545</v>
      </c>
      <c r="EK109" s="14">
        <v>1.43E-2</v>
      </c>
      <c r="EL109" s="14">
        <v>0.82769999999999999</v>
      </c>
      <c r="EM109" s="14">
        <v>0.39100000000000001</v>
      </c>
      <c r="EN109" s="14">
        <v>1</v>
      </c>
      <c r="EO109" s="14">
        <v>5.64</v>
      </c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>
        <f t="shared" si="16"/>
        <v>0.68845000000000001</v>
      </c>
      <c r="II109" s="4">
        <f t="shared" si="17"/>
        <v>0.81583333333333341</v>
      </c>
      <c r="IJ109" s="4">
        <f t="shared" si="18"/>
        <v>0.23398333333333332</v>
      </c>
      <c r="IK109" s="4">
        <f t="shared" si="19"/>
        <v>2.3866666666666671E-2</v>
      </c>
      <c r="IL109" s="4">
        <f t="shared" si="20"/>
        <v>0.77973333333333328</v>
      </c>
      <c r="IM109" s="4">
        <f t="shared" si="21"/>
        <v>0.39100000000000001</v>
      </c>
      <c r="IN109" s="4">
        <f t="shared" si="22"/>
        <v>0.99611666666666665</v>
      </c>
      <c r="IO109" s="4">
        <f t="shared" si="23"/>
        <v>4.8432833333333338</v>
      </c>
      <c r="IP109" s="1" t="str" cm="1">
        <f t="array" aca="1" ref="IP109" ca="1">CONCATENATE(INDIRECT(ADDRESS(1,MATCH(_xlfn.MINIFS(B109:IG109,metrics.rec,"MAE"),B109:IG109,0)+1)), ", ", INDIRECT(ADDRESS(2,MATCH(_xlfn.MINIFS(B109:IG109,metrics.rec,"MAE"),B109:IG109,0)+1)))</f>
        <v>k=5, r=0.1</v>
      </c>
      <c r="IQ109" s="1" t="str" cm="1">
        <f t="array" aca="1" ref="IQ109" ca="1">CONCATENATE(INDIRECT(ADDRESS(1,MATCH(_xlfn.MINIFS(B109:IG109,metrics.rec,"MSE"),B109:IG109,0)+1)), ", ", INDIRECT(ADDRESS(2,MATCH(_xlfn.MINIFS(B109:IG109,metrics.rec,"MSE"),B109:IG109,0)+1)))</f>
        <v>k=5, r=0.1</v>
      </c>
      <c r="IR109" s="1" t="str" cm="1">
        <f t="array" aca="1" ref="IR109" ca="1">CONCATENATE(INDIRECT(ADDRESS(1,MATCH(_xlfn.MAXIFS(B109:IG109,metrics.rec,"R"),B109:IG109,0)+1)), ", ", INDIRECT(ADDRESS(2,MATCH(_xlfn.MAXIFS(B109:IG109,metrics.rec,"R"),B109:IG109,0)+1)))</f>
        <v>k=5, r=0.1</v>
      </c>
      <c r="IS109" s="1" t="str" cm="1">
        <f t="array" aca="1" ref="IS109" ca="1">CONCATENATE(INDIRECT(ADDRESS(1,MATCH(_xlfn.MAXIFS(B109:IG109,metrics.rec,"Precision"),B109:IG109,0)+1)), ", ", INDIRECT(ADDRESS(2,MATCH(_xlfn.MAXIFS(B109:IG109,metrics.rec,"Precision"),B109:IG109,0)+1)))</f>
        <v>k=5, r=0.9</v>
      </c>
      <c r="IT109" s="1" t="str" cm="1">
        <f t="array" aca="1" ref="IT109" ca="1">CONCATENATE(INDIRECT(ADDRESS(1,MATCH(_xlfn.MAXIFS(B109:IG109,metrics.rec,"Recall"),B109:IG109,0)+1)), ", ", INDIRECT(ADDRESS(2,MATCH(_xlfn.MAXIFS(B109:IG109,metrics.rec,"Recall"),B109:IG109,0)+1)))</f>
        <v>k=5, r=0.1</v>
      </c>
      <c r="IU109" s="1" t="str" cm="1">
        <f t="array" aca="1" ref="IU109" ca="1">CONCATENATE(INDIRECT(ADDRESS(1,MATCH(_xlfn.MAXIFS(B109:IG109,metrics.rec,"Coverage"),B109:IG109,0)+1)), ", ", INDIRECT(ADDRESS(2,MATCH(_xlfn.MAXIFS(B109:IG109,metrics.rec,"Coverage"),B109:IG109,0)+1)))</f>
        <v>k=20, r=0.5</v>
      </c>
      <c r="IV109" s="1" t="str" cm="1">
        <f t="array" aca="1" ref="IV109" ca="1">CONCATENATE(INDIRECT(ADDRESS(1,MATCH(_xlfn.MAXIFS(B109:IG109,metrics.rec,"Recatio"),B109:IG109,0)+1)), ", ", INDIRECT(ADDRESS(2,MATCH(_xlfn.MAXIFS(B109:IG109,metrics.rec,"Recatio"),B109:IG109,0)+1)))</f>
        <v>k=5, r=0.1</v>
      </c>
      <c r="IW109" s="1" t="str" cm="1">
        <f t="array" aca="1" ref="IW109" ca="1">CONCATENATE(INDIRECT(ADDRESS(1,MATCH(_xlfn.MINIFS(B109:IG109,metrics.rec,"Time"),B109:IG109,0)+1)), ", ", INDIRECT(ADDRESS(2,MATCH(_xlfn.MINIFS(B109:IG109,metrics.rec,"Time"),B109:IG109,0)+1)))</f>
        <v>k=5, r=0.9</v>
      </c>
    </row>
    <row r="110" spans="1:257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0.7258</v>
      </c>
      <c r="K110" s="5">
        <v>0.91920000000000002</v>
      </c>
      <c r="L110" s="5">
        <v>0.16550000000000001</v>
      </c>
      <c r="M110" s="5">
        <v>2.8E-3</v>
      </c>
      <c r="N110" s="5">
        <v>0.38040000000000002</v>
      </c>
      <c r="O110" s="5"/>
      <c r="P110" s="5">
        <v>0.68330000000000002</v>
      </c>
      <c r="Q110" s="5">
        <v>7.5834000000000001</v>
      </c>
      <c r="R110" s="4">
        <v>0.72970000000000002</v>
      </c>
      <c r="S110" s="4">
        <v>0.92269999999999996</v>
      </c>
      <c r="T110" s="4">
        <v>0.18060000000000001</v>
      </c>
      <c r="U110" s="4">
        <v>5.1999999999999998E-3</v>
      </c>
      <c r="V110" s="4">
        <v>0.35799999999999998</v>
      </c>
      <c r="W110" s="4"/>
      <c r="X110" s="4">
        <v>0.70479999999999998</v>
      </c>
      <c r="Y110" s="4">
        <v>5.2122000000000002</v>
      </c>
      <c r="Z110" s="5">
        <v>0.83379999999999999</v>
      </c>
      <c r="AA110" s="5">
        <v>1.2054</v>
      </c>
      <c r="AB110" s="5">
        <v>8.8599999999999998E-2</v>
      </c>
      <c r="AC110" s="5">
        <v>6.4000000000000003E-3</v>
      </c>
      <c r="AD110" s="5">
        <v>7.8600000000000003E-2</v>
      </c>
      <c r="AE110" s="5"/>
      <c r="AF110" s="5">
        <v>0.34710000000000002</v>
      </c>
      <c r="AG110" s="5">
        <v>3.3106</v>
      </c>
      <c r="AH110" s="4">
        <v>0.83540000000000003</v>
      </c>
      <c r="AI110" s="4">
        <v>1.2052</v>
      </c>
      <c r="AJ110" s="4">
        <v>0.1067</v>
      </c>
      <c r="AK110" s="4">
        <v>2.1899999999999999E-2</v>
      </c>
      <c r="AL110" s="4">
        <v>0.13320000000000001</v>
      </c>
      <c r="AM110" s="4"/>
      <c r="AN110" s="4">
        <v>0.3412</v>
      </c>
      <c r="AO110" s="4">
        <v>1.3039000000000001</v>
      </c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>
        <v>0.73129999999999995</v>
      </c>
      <c r="EI110" s="5">
        <v>0.93</v>
      </c>
      <c r="EJ110" s="5">
        <v>0.1656</v>
      </c>
      <c r="EK110" s="5">
        <v>5.1000000000000004E-3</v>
      </c>
      <c r="EL110" s="5">
        <v>0.36309999999999998</v>
      </c>
      <c r="EM110" s="5">
        <v>0.36749999999999999</v>
      </c>
      <c r="EN110" s="5">
        <v>0.7218</v>
      </c>
      <c r="EO110" s="5">
        <v>5.9988000000000001</v>
      </c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>
        <f t="shared" ref="IH110:IH145" si="48">AVERAGEIFS(B110:IG110,metrics.rec,"MAE")</f>
        <v>0.76406666666666678</v>
      </c>
      <c r="II110" s="4">
        <f t="shared" ref="II110:II145" si="49">AVERAGEIFS(B110:IG110,metrics.rec,"MSE")</f>
        <v>1.0179333333333334</v>
      </c>
      <c r="IJ110" s="4">
        <f t="shared" ref="IJ110:IJ145" si="50">AVERAGEIFS(B110:IG110,metrics.rec,"R")</f>
        <v>0.13691666666666666</v>
      </c>
      <c r="IK110" s="4">
        <f t="shared" ref="IK110:IK145" si="51">AVERAGEIFS(B110:IG110,metrics.rec,"Precision")</f>
        <v>7.0166666666666667E-3</v>
      </c>
      <c r="IL110" s="4">
        <f t="shared" ref="IL110:IL145" si="52">AVERAGEIFS(B110:IG110,metrics.rec,"Recall")</f>
        <v>0.25983333333333331</v>
      </c>
      <c r="IM110" s="4">
        <f t="shared" ref="IM110:IM145" si="53">AVERAGEIFS(B110:IG110,metrics.rec,"Coverage")</f>
        <v>0.36749999999999999</v>
      </c>
      <c r="IN110" s="4">
        <f t="shared" ref="IN110:IN145" si="54">AVERAGEIFS(B110:IG110,metrics.rec,"Recatio")</f>
        <v>0.57130000000000003</v>
      </c>
      <c r="IO110" s="4">
        <f t="shared" ref="IO110:IO145" si="55">AVERAGEIFS(B110:IG110,metrics.rec,"Time")</f>
        <v>5.3436999999999992</v>
      </c>
      <c r="IP110" s="1" t="str" cm="1">
        <f t="array" aca="1" ref="IP110" ca="1">CONCATENATE(INDIRECT(ADDRESS(1,MATCH(_xlfn.MINIFS(B110:IG110,metrics.rec,"MAE"),B110:IG110,0)+1)), ", ", INDIRECT(ADDRESS(2,MATCH(_xlfn.MINIFS(B110:IG110,metrics.rec,"MAE"),B110:IG110,0)+1)))</f>
        <v>k=5, r=0.3</v>
      </c>
      <c r="IQ110" s="1" t="str" cm="1">
        <f t="array" aca="1" ref="IQ110" ca="1">CONCATENATE(INDIRECT(ADDRESS(1,MATCH(_xlfn.MINIFS(B110:IG110,metrics.rec,"MSE"),B110:IG110,0)+1)), ", ", INDIRECT(ADDRESS(2,MATCH(_xlfn.MINIFS(B110:IG110,metrics.rec,"MSE"),B110:IG110,0)+1)))</f>
        <v>k=5, r=0.3</v>
      </c>
      <c r="IR110" s="1" t="str" cm="1">
        <f t="array" aca="1" ref="IR110" ca="1">CONCATENATE(INDIRECT(ADDRESS(1,MATCH(_xlfn.MAXIFS(B110:IG110,metrics.rec,"R"),B110:IG110,0)+1)), ", ", INDIRECT(ADDRESS(2,MATCH(_xlfn.MAXIFS(B110:IG110,metrics.rec,"R"),B110:IG110,0)+1)))</f>
        <v>k=5, r=0.5</v>
      </c>
      <c r="IS110" s="1" t="str" cm="1">
        <f t="array" aca="1" ref="IS110" ca="1">CONCATENATE(INDIRECT(ADDRESS(1,MATCH(_xlfn.MAXIFS(B110:IG110,metrics.rec,"Precision"),B110:IG110,0)+1)), ", ", INDIRECT(ADDRESS(2,MATCH(_xlfn.MAXIFS(B110:IG110,metrics.rec,"Precision"),B110:IG110,0)+1)))</f>
        <v>k=5, r=0.9</v>
      </c>
      <c r="IT110" s="1" t="str" cm="1">
        <f t="array" aca="1" ref="IT110" ca="1">CONCATENATE(INDIRECT(ADDRESS(1,MATCH(_xlfn.MAXIFS(B110:IG110,metrics.rec,"Recall"),B110:IG110,0)+1)), ", ", INDIRECT(ADDRESS(2,MATCH(_xlfn.MAXIFS(B110:IG110,metrics.rec,"Recall"),B110:IG110,0)+1)))</f>
        <v>k=5, r=0.3</v>
      </c>
      <c r="IU110" s="1" t="str" cm="1">
        <f t="array" aca="1" ref="IU110" ca="1">CONCATENATE(INDIRECT(ADDRESS(1,MATCH(_xlfn.MAXIFS(B110:IG110,metrics.rec,"Coverage"),B110:IG110,0)+1)), ", ", INDIRECT(ADDRESS(2,MATCH(_xlfn.MAXIFS(B110:IG110,metrics.rec,"Coverage"),B110:IG110,0)+1)))</f>
        <v>k=20, r=0.5</v>
      </c>
      <c r="IV110" s="1" t="str" cm="1">
        <f t="array" aca="1" ref="IV110" ca="1">CONCATENATE(INDIRECT(ADDRESS(1,MATCH(_xlfn.MAXIFS(B110:IG110,metrics.rec,"Recatio"),B110:IG110,0)+1)), ", ", INDIRECT(ADDRESS(2,MATCH(_xlfn.MAXIFS(B110:IG110,metrics.rec,"Recatio"),B110:IG110,0)+1)))</f>
        <v>k=20, r=0.5</v>
      </c>
      <c r="IW110" s="1" t="str" cm="1">
        <f t="array" aca="1" ref="IW110" ca="1">CONCATENATE(INDIRECT(ADDRESS(1,MATCH(_xlfn.MINIFS(B110:IG110,metrics.rec,"Time"),B110:IG110,0)+1)), ", ", INDIRECT(ADDRESS(2,MATCH(_xlfn.MINIFS(B110:IG110,metrics.rec,"Time"),B110:IG110,0)+1)))</f>
        <v>k=5, r=0.9</v>
      </c>
    </row>
    <row r="111" spans="1:257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0.65139999999999998</v>
      </c>
      <c r="K111" s="5">
        <v>0.72460000000000002</v>
      </c>
      <c r="L111" s="5">
        <v>0.27679999999999999</v>
      </c>
      <c r="M111" s="5">
        <v>9.1999999999999998E-3</v>
      </c>
      <c r="N111" s="5">
        <v>0.79020000000000001</v>
      </c>
      <c r="O111" s="5"/>
      <c r="P111" s="5">
        <v>1</v>
      </c>
      <c r="Q111" s="5">
        <v>6.8678999999999997</v>
      </c>
      <c r="R111" s="4">
        <v>0.65739999999999998</v>
      </c>
      <c r="S111" s="4">
        <v>0.73809999999999998</v>
      </c>
      <c r="T111" s="4">
        <v>0.2676</v>
      </c>
      <c r="U111" s="4">
        <v>1.4800000000000001E-2</v>
      </c>
      <c r="V111" s="4">
        <v>0.79149999999999998</v>
      </c>
      <c r="W111" s="4"/>
      <c r="X111" s="4">
        <v>1</v>
      </c>
      <c r="Y111" s="4">
        <v>4.9138000000000002</v>
      </c>
      <c r="Z111" s="5">
        <v>0.67369999999999997</v>
      </c>
      <c r="AA111" s="5">
        <v>0.77480000000000004</v>
      </c>
      <c r="AB111" s="5">
        <v>0.24360000000000001</v>
      </c>
      <c r="AC111" s="5">
        <v>2.0299999999999999E-2</v>
      </c>
      <c r="AD111" s="5">
        <v>0.7742</v>
      </c>
      <c r="AE111" s="5"/>
      <c r="AF111" s="5">
        <v>1</v>
      </c>
      <c r="AG111" s="5">
        <v>3.3628999999999998</v>
      </c>
      <c r="AH111" s="4">
        <v>0.72250000000000003</v>
      </c>
      <c r="AI111" s="4">
        <v>0.89590000000000003</v>
      </c>
      <c r="AJ111" s="4">
        <v>0.17879999999999999</v>
      </c>
      <c r="AK111" s="4">
        <v>2.9499999999999998E-2</v>
      </c>
      <c r="AL111" s="4">
        <v>0.68440000000000001</v>
      </c>
      <c r="AM111" s="4"/>
      <c r="AN111" s="4">
        <v>0.9829</v>
      </c>
      <c r="AO111" s="4">
        <v>1.3508</v>
      </c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14">
        <v>0.65880000000000005</v>
      </c>
      <c r="EI111" s="14">
        <v>0.74150000000000005</v>
      </c>
      <c r="EJ111" s="14">
        <v>0.26910000000000001</v>
      </c>
      <c r="EK111" s="14">
        <v>1.4800000000000001E-2</v>
      </c>
      <c r="EL111" s="14">
        <v>0.79300000000000004</v>
      </c>
      <c r="EM111" s="14">
        <v>0.36280000000000001</v>
      </c>
      <c r="EN111" s="14">
        <v>0.99990000000000001</v>
      </c>
      <c r="EO111" s="14">
        <v>5.5472999999999999</v>
      </c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>
        <f t="shared" si="48"/>
        <v>0.66753333333333342</v>
      </c>
      <c r="II111" s="4">
        <f t="shared" si="49"/>
        <v>0.76219999999999999</v>
      </c>
      <c r="IJ111" s="4">
        <f t="shared" si="50"/>
        <v>0.2511666666666667</v>
      </c>
      <c r="IK111" s="4">
        <f t="shared" si="51"/>
        <v>1.5366666666666667E-2</v>
      </c>
      <c r="IL111" s="4">
        <f t="shared" si="52"/>
        <v>0.76796666666666669</v>
      </c>
      <c r="IM111" s="4">
        <f t="shared" si="53"/>
        <v>0.36280000000000001</v>
      </c>
      <c r="IN111" s="4">
        <f t="shared" si="54"/>
        <v>0.99713333333333332</v>
      </c>
      <c r="IO111" s="4">
        <f t="shared" si="55"/>
        <v>4.9188166666666664</v>
      </c>
      <c r="IP111" s="1" t="str" cm="1">
        <f t="array" aca="1" ref="IP111" ca="1">CONCATENATE(INDIRECT(ADDRESS(1,MATCH(_xlfn.MINIFS(B111:IG111,metrics.rec,"MAE"),B111:IG111,0)+1)), ", ", INDIRECT(ADDRESS(2,MATCH(_xlfn.MINIFS(B111:IG111,metrics.rec,"MAE"),B111:IG111,0)+1)))</f>
        <v>k=5, r=0.1</v>
      </c>
      <c r="IQ111" s="1" t="str" cm="1">
        <f t="array" aca="1" ref="IQ111" ca="1">CONCATENATE(INDIRECT(ADDRESS(1,MATCH(_xlfn.MINIFS(B111:IG111,metrics.rec,"MSE"),B111:IG111,0)+1)), ", ", INDIRECT(ADDRESS(2,MATCH(_xlfn.MINIFS(B111:IG111,metrics.rec,"MSE"),B111:IG111,0)+1)))</f>
        <v>k=5, r=0.1</v>
      </c>
      <c r="IR111" s="1" t="str" cm="1">
        <f t="array" aca="1" ref="IR111" ca="1">CONCATENATE(INDIRECT(ADDRESS(1,MATCH(_xlfn.MAXIFS(B111:IG111,metrics.rec,"R"),B111:IG111,0)+1)), ", ", INDIRECT(ADDRESS(2,MATCH(_xlfn.MAXIFS(B111:IG111,metrics.rec,"R"),B111:IG111,0)+1)))</f>
        <v>k=5, r=0.3</v>
      </c>
      <c r="IS111" s="1" t="str" cm="1">
        <f t="array" aca="1" ref="IS111" ca="1">CONCATENATE(INDIRECT(ADDRESS(1,MATCH(_xlfn.MAXIFS(B111:IG111,metrics.rec,"Precision"),B111:IG111,0)+1)), ", ", INDIRECT(ADDRESS(2,MATCH(_xlfn.MAXIFS(B111:IG111,metrics.rec,"Precision"),B111:IG111,0)+1)))</f>
        <v>k=5, r=0.9</v>
      </c>
      <c r="IT111" s="1" t="str" cm="1">
        <f t="array" aca="1" ref="IT111" ca="1">CONCATENATE(INDIRECT(ADDRESS(1,MATCH(_xlfn.MAXIFS(B111:IG111,metrics.rec,"Recall"),B111:IG111,0)+1)), ", ", INDIRECT(ADDRESS(2,MATCH(_xlfn.MAXIFS(B111:IG111,metrics.rec,"Recall"),B111:IG111,0)+1)))</f>
        <v>k=20, r=0.5</v>
      </c>
      <c r="IU111" s="1" t="str" cm="1">
        <f t="array" aca="1" ref="IU111" ca="1">CONCATENATE(INDIRECT(ADDRESS(1,MATCH(_xlfn.MAXIFS(B111:IG111,metrics.rec,"Coverage"),B111:IG111,0)+1)), ", ", INDIRECT(ADDRESS(2,MATCH(_xlfn.MAXIFS(B111:IG111,metrics.rec,"Coverage"),B111:IG111,0)+1)))</f>
        <v>k=20, r=0.5</v>
      </c>
      <c r="IV111" s="1" t="str" cm="1">
        <f t="array" aca="1" ref="IV111" ca="1">CONCATENATE(INDIRECT(ADDRESS(1,MATCH(_xlfn.MAXIFS(B111:IG111,metrics.rec,"Recatio"),B111:IG111,0)+1)), ", ", INDIRECT(ADDRESS(2,MATCH(_xlfn.MAXIFS(B111:IG111,metrics.rec,"Recatio"),B111:IG111,0)+1)))</f>
        <v>k=5, r=0.1</v>
      </c>
      <c r="IW111" s="1" t="str" cm="1">
        <f t="array" aca="1" ref="IW111" ca="1">CONCATENATE(INDIRECT(ADDRESS(1,MATCH(_xlfn.MINIFS(B111:IG111,metrics.rec,"Time"),B111:IG111,0)+1)), ", ", INDIRECT(ADDRESS(2,MATCH(_xlfn.MINIFS(B111:IG111,metrics.rec,"Time"),B111:IG111,0)+1)))</f>
        <v>k=5, r=0.9</v>
      </c>
    </row>
    <row r="112" spans="1:257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0.62190000000000001</v>
      </c>
      <c r="K112" s="5">
        <v>0.66180000000000005</v>
      </c>
      <c r="L112" s="5">
        <v>0.30209999999999998</v>
      </c>
      <c r="M112" s="5">
        <v>9.2999999999999992E-3</v>
      </c>
      <c r="N112" s="5">
        <v>0.78090000000000004</v>
      </c>
      <c r="O112" s="5"/>
      <c r="P112" s="5">
        <v>1</v>
      </c>
      <c r="Q112" s="5">
        <v>6.5119999999999996</v>
      </c>
      <c r="R112" s="4">
        <v>0.63300000000000001</v>
      </c>
      <c r="S112" s="4">
        <v>0.68630000000000002</v>
      </c>
      <c r="T112" s="4">
        <v>0.28299999999999997</v>
      </c>
      <c r="U112" s="4">
        <v>1.4999999999999999E-2</v>
      </c>
      <c r="V112" s="4">
        <v>0.78120000000000001</v>
      </c>
      <c r="W112" s="4"/>
      <c r="X112" s="4">
        <v>1</v>
      </c>
      <c r="Y112" s="4">
        <v>5.2729999999999997</v>
      </c>
      <c r="Z112" s="5">
        <v>0.65490000000000004</v>
      </c>
      <c r="AA112" s="5">
        <v>0.73650000000000004</v>
      </c>
      <c r="AB112" s="5">
        <v>0.23830000000000001</v>
      </c>
      <c r="AC112" s="5">
        <v>2.0899999999999998E-2</v>
      </c>
      <c r="AD112" s="5">
        <v>0.75939999999999996</v>
      </c>
      <c r="AE112" s="5"/>
      <c r="AF112" s="5">
        <v>1</v>
      </c>
      <c r="AG112" s="5">
        <v>3.3222999999999998</v>
      </c>
      <c r="AH112" s="4">
        <v>0.74029999999999996</v>
      </c>
      <c r="AI112" s="4">
        <v>0.95730000000000004</v>
      </c>
      <c r="AJ112" s="4">
        <v>0.13800000000000001</v>
      </c>
      <c r="AK112" s="4">
        <v>3.09E-2</v>
      </c>
      <c r="AL112" s="4">
        <v>0.64759999999999995</v>
      </c>
      <c r="AM112" s="4"/>
      <c r="AN112" s="4">
        <v>0.9839</v>
      </c>
      <c r="AO112" s="4">
        <v>1.4315</v>
      </c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14">
        <v>0.63370000000000004</v>
      </c>
      <c r="EI112" s="14">
        <v>0.68810000000000004</v>
      </c>
      <c r="EJ112" s="14">
        <v>0.28410000000000002</v>
      </c>
      <c r="EK112" s="14">
        <v>1.4999999999999999E-2</v>
      </c>
      <c r="EL112" s="14">
        <v>0.78239999999999998</v>
      </c>
      <c r="EM112" s="14">
        <v>0.35299999999999998</v>
      </c>
      <c r="EN112" s="14">
        <v>1</v>
      </c>
      <c r="EO112" s="14">
        <v>5.8311000000000002</v>
      </c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>
        <f t="shared" si="48"/>
        <v>0.64898333333333336</v>
      </c>
      <c r="II112" s="4">
        <f t="shared" si="49"/>
        <v>0.72731666666666672</v>
      </c>
      <c r="IJ112" s="4">
        <f t="shared" si="50"/>
        <v>0.25816666666666666</v>
      </c>
      <c r="IK112" s="4">
        <f t="shared" si="51"/>
        <v>1.5783333333333333E-2</v>
      </c>
      <c r="IL112" s="4">
        <f t="shared" si="52"/>
        <v>0.75296666666666667</v>
      </c>
      <c r="IM112" s="4">
        <f t="shared" si="53"/>
        <v>0.35299999999999998</v>
      </c>
      <c r="IN112" s="4">
        <f t="shared" si="54"/>
        <v>0.99731666666666674</v>
      </c>
      <c r="IO112" s="4">
        <f t="shared" si="55"/>
        <v>5.0694166666666662</v>
      </c>
      <c r="IP112" s="1" t="str" cm="1">
        <f t="array" aca="1" ref="IP112" ca="1">CONCATENATE(INDIRECT(ADDRESS(1,MATCH(_xlfn.MINIFS(B112:IG112,metrics.rec,"MAE"),B112:IG112,0)+1)), ", ", INDIRECT(ADDRESS(2,MATCH(_xlfn.MINIFS(B112:IG112,metrics.rec,"MAE"),B112:IG112,0)+1)))</f>
        <v>k=5, r=0.1</v>
      </c>
      <c r="IQ112" s="1" t="str" cm="1">
        <f t="array" aca="1" ref="IQ112" ca="1">CONCATENATE(INDIRECT(ADDRESS(1,MATCH(_xlfn.MINIFS(B112:IG112,metrics.rec,"MSE"),B112:IG112,0)+1)), ", ", INDIRECT(ADDRESS(2,MATCH(_xlfn.MINIFS(B112:IG112,metrics.rec,"MSE"),B112:IG112,0)+1)))</f>
        <v>k=5, r=0.1</v>
      </c>
      <c r="IR112" s="1" t="str" cm="1">
        <f t="array" aca="1" ref="IR112" ca="1">CONCATENATE(INDIRECT(ADDRESS(1,MATCH(_xlfn.MAXIFS(B112:IG112,metrics.rec,"R"),B112:IG112,0)+1)), ", ", INDIRECT(ADDRESS(2,MATCH(_xlfn.MAXIFS(B112:IG112,metrics.rec,"R"),B112:IG112,0)+1)))</f>
        <v>k=5, r=0.1</v>
      </c>
      <c r="IS112" s="1" t="str" cm="1">
        <f t="array" aca="1" ref="IS112" ca="1">CONCATENATE(INDIRECT(ADDRESS(1,MATCH(_xlfn.MAXIFS(B112:IG112,metrics.rec,"Precision"),B112:IG112,0)+1)), ", ", INDIRECT(ADDRESS(2,MATCH(_xlfn.MAXIFS(B112:IG112,metrics.rec,"Precision"),B112:IG112,0)+1)))</f>
        <v>k=5, r=0.9</v>
      </c>
      <c r="IT112" s="1" t="str" cm="1">
        <f t="array" aca="1" ref="IT112" ca="1">CONCATENATE(INDIRECT(ADDRESS(1,MATCH(_xlfn.MAXIFS(B112:IG112,metrics.rec,"Recall"),B112:IG112,0)+1)), ", ", INDIRECT(ADDRESS(2,MATCH(_xlfn.MAXIFS(B112:IG112,metrics.rec,"Recall"),B112:IG112,0)+1)))</f>
        <v>k=20, r=0.5</v>
      </c>
      <c r="IU112" s="1" t="str" cm="1">
        <f t="array" aca="1" ref="IU112" ca="1">CONCATENATE(INDIRECT(ADDRESS(1,MATCH(_xlfn.MAXIFS(B112:IG112,metrics.rec,"Coverage"),B112:IG112,0)+1)), ", ", INDIRECT(ADDRESS(2,MATCH(_xlfn.MAXIFS(B112:IG112,metrics.rec,"Coverage"),B112:IG112,0)+1)))</f>
        <v>k=20, r=0.5</v>
      </c>
      <c r="IV112" s="1" t="str" cm="1">
        <f t="array" aca="1" ref="IV112" ca="1">CONCATENATE(INDIRECT(ADDRESS(1,MATCH(_xlfn.MAXIFS(B112:IG112,metrics.rec,"Recatio"),B112:IG112,0)+1)), ", ", INDIRECT(ADDRESS(2,MATCH(_xlfn.MAXIFS(B112:IG112,metrics.rec,"Recatio"),B112:IG112,0)+1)))</f>
        <v>k=5, r=0.1</v>
      </c>
      <c r="IW112" s="1" t="str" cm="1">
        <f t="array" aca="1" ref="IW112" ca="1">CONCATENATE(INDIRECT(ADDRESS(1,MATCH(_xlfn.MINIFS(B112:IG112,metrics.rec,"Time"),B112:IG112,0)+1)), ", ", INDIRECT(ADDRESS(2,MATCH(_xlfn.MINIFS(B112:IG112,metrics.rec,"Time"),B112:IG112,0)+1)))</f>
        <v>k=5, r=0.9</v>
      </c>
    </row>
    <row r="113" spans="1:257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0.61029999999999995</v>
      </c>
      <c r="K113" s="5">
        <v>0.64319999999999999</v>
      </c>
      <c r="L113" s="5">
        <v>0.31819999999999998</v>
      </c>
      <c r="M113" s="5">
        <v>9.4000000000000004E-3</v>
      </c>
      <c r="N113" s="5">
        <v>0.78539999999999999</v>
      </c>
      <c r="O113" s="5"/>
      <c r="P113" s="5">
        <v>1</v>
      </c>
      <c r="Q113" s="5">
        <v>6.0266999999999999</v>
      </c>
      <c r="R113" s="4">
        <v>0.62470000000000003</v>
      </c>
      <c r="S113" s="4">
        <v>0.67279999999999995</v>
      </c>
      <c r="T113" s="4">
        <v>0.29049999999999998</v>
      </c>
      <c r="U113" s="4">
        <v>1.5100000000000001E-2</v>
      </c>
      <c r="V113" s="4">
        <v>0.78269999999999995</v>
      </c>
      <c r="W113" s="4"/>
      <c r="X113" s="4">
        <v>1</v>
      </c>
      <c r="Y113" s="4">
        <v>5.7091000000000003</v>
      </c>
      <c r="Z113" s="5">
        <v>0.65339999999999998</v>
      </c>
      <c r="AA113" s="5">
        <v>0.73770000000000002</v>
      </c>
      <c r="AB113" s="5">
        <v>0.2346</v>
      </c>
      <c r="AC113" s="5">
        <v>2.0899999999999998E-2</v>
      </c>
      <c r="AD113" s="5">
        <v>0.7571</v>
      </c>
      <c r="AE113" s="5"/>
      <c r="AF113" s="5">
        <v>1</v>
      </c>
      <c r="AG113" s="5">
        <v>3.3401999999999998</v>
      </c>
      <c r="AH113" s="4">
        <v>0.74529999999999996</v>
      </c>
      <c r="AI113" s="4">
        <v>0.9708</v>
      </c>
      <c r="AJ113" s="4">
        <v>0.13639999999999999</v>
      </c>
      <c r="AK113" s="4">
        <v>3.0800000000000001E-2</v>
      </c>
      <c r="AL113" s="4">
        <v>0.64510000000000001</v>
      </c>
      <c r="AM113" s="4"/>
      <c r="AN113" s="4">
        <v>0.9839</v>
      </c>
      <c r="AO113" s="4">
        <v>1.4133</v>
      </c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14">
        <v>0.62560000000000004</v>
      </c>
      <c r="EI113" s="14">
        <v>0.6754</v>
      </c>
      <c r="EJ113" s="14">
        <v>0.2898</v>
      </c>
      <c r="EK113" s="14">
        <v>1.4999999999999999E-2</v>
      </c>
      <c r="EL113" s="14">
        <v>0.78410000000000002</v>
      </c>
      <c r="EM113" s="14">
        <v>0.35220000000000001</v>
      </c>
      <c r="EN113" s="14">
        <v>1</v>
      </c>
      <c r="EO113" s="14">
        <v>5.9245000000000001</v>
      </c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>
        <f t="shared" si="48"/>
        <v>0.6423833333333332</v>
      </c>
      <c r="II113" s="4">
        <f t="shared" si="49"/>
        <v>0.71801666666666675</v>
      </c>
      <c r="IJ113" s="4">
        <f t="shared" si="50"/>
        <v>0.26545000000000002</v>
      </c>
      <c r="IK113" s="4">
        <f t="shared" si="51"/>
        <v>1.5816666666666666E-2</v>
      </c>
      <c r="IL113" s="4">
        <f t="shared" si="52"/>
        <v>0.75458333333333327</v>
      </c>
      <c r="IM113" s="4">
        <f t="shared" si="53"/>
        <v>0.35220000000000001</v>
      </c>
      <c r="IN113" s="4">
        <f t="shared" si="54"/>
        <v>0.99731666666666674</v>
      </c>
      <c r="IO113" s="4">
        <f t="shared" si="55"/>
        <v>4.9643333333333333</v>
      </c>
      <c r="IP113" s="1" t="str" cm="1">
        <f t="array" aca="1" ref="IP113" ca="1">CONCATENATE(INDIRECT(ADDRESS(1,MATCH(_xlfn.MINIFS(B113:IG113,metrics.rec,"MAE"),B113:IG113,0)+1)), ", ", INDIRECT(ADDRESS(2,MATCH(_xlfn.MINIFS(B113:IG113,metrics.rec,"MAE"),B113:IG113,0)+1)))</f>
        <v>k=5, r=0.1</v>
      </c>
      <c r="IQ113" s="1" t="str" cm="1">
        <f t="array" aca="1" ref="IQ113" ca="1">CONCATENATE(INDIRECT(ADDRESS(1,MATCH(_xlfn.MINIFS(B113:IG113,metrics.rec,"MSE"),B113:IG113,0)+1)), ", ", INDIRECT(ADDRESS(2,MATCH(_xlfn.MINIFS(B113:IG113,metrics.rec,"MSE"),B113:IG113,0)+1)))</f>
        <v>k=5, r=0.1</v>
      </c>
      <c r="IR113" s="1" t="str" cm="1">
        <f t="array" aca="1" ref="IR113" ca="1">CONCATENATE(INDIRECT(ADDRESS(1,MATCH(_xlfn.MAXIFS(B113:IG113,metrics.rec,"R"),B113:IG113,0)+1)), ", ", INDIRECT(ADDRESS(2,MATCH(_xlfn.MAXIFS(B113:IG113,metrics.rec,"R"),B113:IG113,0)+1)))</f>
        <v>k=5, r=0.1</v>
      </c>
      <c r="IS113" s="1" t="str" cm="1">
        <f t="array" aca="1" ref="IS113" ca="1">CONCATENATE(INDIRECT(ADDRESS(1,MATCH(_xlfn.MAXIFS(B113:IG113,metrics.rec,"Precision"),B113:IG113,0)+1)), ", ", INDIRECT(ADDRESS(2,MATCH(_xlfn.MAXIFS(B113:IG113,metrics.rec,"Precision"),B113:IG113,0)+1)))</f>
        <v>k=5, r=0.9</v>
      </c>
      <c r="IT113" s="1" t="str" cm="1">
        <f t="array" aca="1" ref="IT113" ca="1">CONCATENATE(INDIRECT(ADDRESS(1,MATCH(_xlfn.MAXIFS(B113:IG113,metrics.rec,"Recall"),B113:IG113,0)+1)), ", ", INDIRECT(ADDRESS(2,MATCH(_xlfn.MAXIFS(B113:IG113,metrics.rec,"Recall"),B113:IG113,0)+1)))</f>
        <v>k=5, r=0.3</v>
      </c>
      <c r="IU113" s="1" t="str" cm="1">
        <f t="array" aca="1" ref="IU113" ca="1">CONCATENATE(INDIRECT(ADDRESS(1,MATCH(_xlfn.MAXIFS(B113:IG113,metrics.rec,"Coverage"),B113:IG113,0)+1)), ", ", INDIRECT(ADDRESS(2,MATCH(_xlfn.MAXIFS(B113:IG113,metrics.rec,"Coverage"),B113:IG113,0)+1)))</f>
        <v>k=20, r=0.5</v>
      </c>
      <c r="IV113" s="1" t="str" cm="1">
        <f t="array" aca="1" ref="IV113" ca="1">CONCATENATE(INDIRECT(ADDRESS(1,MATCH(_xlfn.MAXIFS(B113:IG113,metrics.rec,"Recatio"),B113:IG113,0)+1)), ", ", INDIRECT(ADDRESS(2,MATCH(_xlfn.MAXIFS(B113:IG113,metrics.rec,"Recatio"),B113:IG113,0)+1)))</f>
        <v>k=5, r=0.1</v>
      </c>
      <c r="IW113" s="1" t="str" cm="1">
        <f t="array" aca="1" ref="IW113" ca="1">CONCATENATE(INDIRECT(ADDRESS(1,MATCH(_xlfn.MINIFS(B113:IG113,metrics.rec,"Time"),B113:IG113,0)+1)), ", ", INDIRECT(ADDRESS(2,MATCH(_xlfn.MINIFS(B113:IG113,metrics.rec,"Time"),B113:IG113,0)+1)))</f>
        <v>k=5, r=0.9</v>
      </c>
    </row>
    <row r="114" spans="1:257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>
        <v>0.63819999999999999</v>
      </c>
      <c r="EI114" s="14">
        <v>0.70840000000000003</v>
      </c>
      <c r="EJ114" s="14">
        <v>0.27760000000000001</v>
      </c>
      <c r="EK114" s="14">
        <v>9.4000000000000004E-3</v>
      </c>
      <c r="EL114" s="14">
        <v>0.85940000000000005</v>
      </c>
      <c r="EM114" s="14">
        <v>0.61370000000000002</v>
      </c>
      <c r="EN114" s="14">
        <v>1</v>
      </c>
      <c r="EO114" s="14">
        <v>6.0023</v>
      </c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>
        <f t="shared" si="48"/>
        <v>0.63819999999999999</v>
      </c>
      <c r="II114" s="4">
        <f t="shared" si="49"/>
        <v>0.70840000000000003</v>
      </c>
      <c r="IJ114" s="4">
        <f t="shared" si="50"/>
        <v>0.27760000000000001</v>
      </c>
      <c r="IK114" s="4">
        <f t="shared" si="51"/>
        <v>9.4000000000000004E-3</v>
      </c>
      <c r="IL114" s="4">
        <f t="shared" si="52"/>
        <v>0.85940000000000005</v>
      </c>
      <c r="IM114" s="4">
        <f t="shared" si="53"/>
        <v>0.61370000000000002</v>
      </c>
      <c r="IN114" s="4">
        <f t="shared" si="54"/>
        <v>1</v>
      </c>
      <c r="IO114" s="4">
        <f t="shared" si="55"/>
        <v>6.0023</v>
      </c>
      <c r="IP114" s="11" t="str" cm="1">
        <f t="array" aca="1" ref="IP114" ca="1">CONCATENATE(INDIRECT(ADDRESS(1,MATCH(_xlfn.MINIFS(B114:IG114,metrics.rec,"MAE"),B114:IG114,0)+1)), ", ", INDIRECT(ADDRESS(2,MATCH(_xlfn.MINIFS(B114:IG114,metrics.rec,"MAE"),B114:IG114,0)+1)))</f>
        <v>k=20, r=0.5</v>
      </c>
      <c r="IQ114" s="11" t="str" cm="1">
        <f t="array" aca="1" ref="IQ114" ca="1">CONCATENATE(INDIRECT(ADDRESS(1,MATCH(_xlfn.MINIFS(B114:IG114,metrics.rec,"MSE"),B114:IG114,0)+1)), ", ", INDIRECT(ADDRESS(2,MATCH(_xlfn.MINIFS(B114:IG114,metrics.rec,"MSE"),B114:IG114,0)+1)))</f>
        <v>k=20, r=0.5</v>
      </c>
      <c r="IR114" s="11" t="str" cm="1">
        <f t="array" aca="1" ref="IR114" ca="1">CONCATENATE(INDIRECT(ADDRESS(1,MATCH(_xlfn.MAXIFS(B114:IG114,metrics.rec,"R"),B114:IG114,0)+1)), ", ", INDIRECT(ADDRESS(2,MATCH(_xlfn.MAXIFS(B114:IG114,metrics.rec,"R"),B114:IG114,0)+1)))</f>
        <v>k=20, r=0.5</v>
      </c>
      <c r="IS114" s="11" t="str" cm="1">
        <f t="array" aca="1" ref="IS114" ca="1">CONCATENATE(INDIRECT(ADDRESS(1,MATCH(_xlfn.MAXIFS(B114:IG114,metrics.rec,"Precision"),B114:IG114,0)+1)), ", ", INDIRECT(ADDRESS(2,MATCH(_xlfn.MAXIFS(B114:IG114,metrics.rec,"Precision"),B114:IG114,0)+1)))</f>
        <v>k=20, r=0.5</v>
      </c>
      <c r="IT114" s="11" t="str" cm="1">
        <f t="array" aca="1" ref="IT114" ca="1">CONCATENATE(INDIRECT(ADDRESS(1,MATCH(_xlfn.MAXIFS(B114:IG114,metrics.rec,"Recall"),B114:IG114,0)+1)), ", ", INDIRECT(ADDRESS(2,MATCH(_xlfn.MAXIFS(B114:IG114,metrics.rec,"Recall"),B114:IG114,0)+1)))</f>
        <v>k=20, r=0.5</v>
      </c>
      <c r="IU114" s="11" t="str" cm="1">
        <f t="array" aca="1" ref="IU114" ca="1">CONCATENATE(INDIRECT(ADDRESS(1,MATCH(_xlfn.MAXIFS(B114:IG114,metrics.rec,"Coverage"),B114:IG114,0)+1)), ", ", INDIRECT(ADDRESS(2,MATCH(_xlfn.MAXIFS(B114:IG114,metrics.rec,"Coverage"),B114:IG114,0)+1)))</f>
        <v>k=20, r=0.5</v>
      </c>
      <c r="IV114" s="11" t="str" cm="1">
        <f t="array" aca="1" ref="IV114" ca="1">CONCATENATE(INDIRECT(ADDRESS(1,MATCH(_xlfn.MAXIFS(B114:IG114,metrics.rec,"Recatio"),B114:IG114,0)+1)), ", ", INDIRECT(ADDRESS(2,MATCH(_xlfn.MAXIFS(B114:IG114,metrics.rec,"Recatio"),B114:IG114,0)+1)))</f>
        <v>k=20, r=0.5</v>
      </c>
      <c r="IW114" s="11" t="str" cm="1">
        <f t="array" aca="1" ref="IW114" ca="1">CONCATENATE(INDIRECT(ADDRESS(1,MATCH(_xlfn.MINIFS(B114:IG114,metrics.rec,"Time"),B114:IG114,0)+1)), ", ", INDIRECT(ADDRESS(2,MATCH(_xlfn.MINIFS(B114:IG114,metrics.rec,"Time"),B114:IG114,0)+1)))</f>
        <v>k=20, r=0.5</v>
      </c>
    </row>
    <row r="115" spans="1:257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0.6522</v>
      </c>
      <c r="K115" s="5">
        <v>0.74009999999999998</v>
      </c>
      <c r="L115" s="5">
        <v>0.2218</v>
      </c>
      <c r="M115" s="5">
        <v>1.26E-2</v>
      </c>
      <c r="N115" s="5">
        <v>0.84279999999999999</v>
      </c>
      <c r="O115" s="5"/>
      <c r="P115" s="5">
        <v>1</v>
      </c>
      <c r="Q115" s="5">
        <v>2.3538999999999999</v>
      </c>
      <c r="R115" s="4">
        <v>0.66090000000000004</v>
      </c>
      <c r="S115" s="4">
        <v>0.75870000000000004</v>
      </c>
      <c r="T115" s="4">
        <v>0.2074</v>
      </c>
      <c r="U115" s="4">
        <v>2.29E-2</v>
      </c>
      <c r="V115" s="4">
        <v>0.81699999999999995</v>
      </c>
      <c r="W115" s="4"/>
      <c r="X115" s="4">
        <v>1</v>
      </c>
      <c r="Y115" s="4">
        <v>2.3311000000000002</v>
      </c>
      <c r="Z115" s="5">
        <v>0.68400000000000005</v>
      </c>
      <c r="AA115" s="5">
        <v>0.80959999999999999</v>
      </c>
      <c r="AB115" s="5">
        <v>0.15890000000000001</v>
      </c>
      <c r="AC115" s="5">
        <v>3.4000000000000002E-2</v>
      </c>
      <c r="AD115" s="5">
        <v>0.7651</v>
      </c>
      <c r="AE115" s="5"/>
      <c r="AF115" s="5">
        <v>1</v>
      </c>
      <c r="AG115" s="5">
        <v>1.7329000000000001</v>
      </c>
      <c r="AH115" s="4">
        <v>0.74490000000000001</v>
      </c>
      <c r="AI115" s="4">
        <v>0.96030000000000004</v>
      </c>
      <c r="AJ115" s="4">
        <v>0.1042</v>
      </c>
      <c r="AK115" s="4">
        <v>4.4299999999999999E-2</v>
      </c>
      <c r="AL115" s="4">
        <v>0.56079999999999997</v>
      </c>
      <c r="AM115" s="4"/>
      <c r="AN115" s="4">
        <v>0.98</v>
      </c>
      <c r="AO115" s="4">
        <v>1.1709000000000001</v>
      </c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>
        <v>0.66210000000000002</v>
      </c>
      <c r="BG115" s="14">
        <v>0.76290000000000002</v>
      </c>
      <c r="BH115" s="14">
        <v>0.2049</v>
      </c>
      <c r="BI115" s="14">
        <v>2.3E-2</v>
      </c>
      <c r="BJ115" s="14">
        <v>0.81910000000000005</v>
      </c>
      <c r="BK115" s="14">
        <v>0.24010000000000001</v>
      </c>
      <c r="BL115" s="14">
        <v>1</v>
      </c>
      <c r="BM115" s="14">
        <v>1.4007000000000001</v>
      </c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0.66120000000000001</v>
      </c>
      <c r="CU115" s="4">
        <v>0.7601</v>
      </c>
      <c r="CV115" s="4">
        <v>0.20619999999999999</v>
      </c>
      <c r="CW115" s="4">
        <v>2.3E-2</v>
      </c>
      <c r="CX115" s="4">
        <v>0.81859999999999999</v>
      </c>
      <c r="CY115" s="4">
        <v>0.2407</v>
      </c>
      <c r="CZ115" s="4">
        <v>1</v>
      </c>
      <c r="DA115" s="4">
        <v>1.9211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14">
        <v>0.66249999999999998</v>
      </c>
      <c r="EI115" s="14">
        <v>0.76390000000000002</v>
      </c>
      <c r="EJ115" s="14">
        <v>0.20269999999999999</v>
      </c>
      <c r="EK115" s="14">
        <v>2.3E-2</v>
      </c>
      <c r="EL115" s="14">
        <v>0.81930000000000003</v>
      </c>
      <c r="EM115" s="14">
        <v>0.24060000000000001</v>
      </c>
      <c r="EN115" s="14">
        <v>1</v>
      </c>
      <c r="EO115" s="14">
        <v>2.0501999999999998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0.66149999999999998</v>
      </c>
      <c r="FW115" s="4">
        <v>0.76160000000000005</v>
      </c>
      <c r="FX115" s="4">
        <v>0.20580000000000001</v>
      </c>
      <c r="FY115" s="4">
        <v>2.3E-2</v>
      </c>
      <c r="FZ115" s="4">
        <v>0.8175</v>
      </c>
      <c r="GA115" s="4">
        <v>0.2409</v>
      </c>
      <c r="GB115" s="4">
        <v>1</v>
      </c>
      <c r="GC115" s="4">
        <v>1.8402000000000001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0.66985555555555554</v>
      </c>
      <c r="II115" s="4">
        <f t="shared" si="49"/>
        <v>0.78057777777777781</v>
      </c>
      <c r="IJ115" s="4">
        <f t="shared" si="50"/>
        <v>0.19536666666666663</v>
      </c>
      <c r="IK115" s="4">
        <f t="shared" si="51"/>
        <v>2.332222222222222E-2</v>
      </c>
      <c r="IL115" s="4">
        <f t="shared" si="52"/>
        <v>0.79054444444444438</v>
      </c>
      <c r="IM115" s="4">
        <f t="shared" si="53"/>
        <v>0.24057500000000001</v>
      </c>
      <c r="IN115" s="4">
        <f t="shared" si="54"/>
        <v>0.99777777777777787</v>
      </c>
      <c r="IO115" s="4">
        <f t="shared" si="55"/>
        <v>1.9348888888888891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r=0.1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r=0.1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r=0.1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k=5, r=0.9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k=5, r=0.1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k=50,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k=5, r=0.1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k=5, r=0.9</v>
      </c>
    </row>
    <row r="116" spans="1:257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0.65169999999999995</v>
      </c>
      <c r="K116" s="5">
        <v>0.74119999999999997</v>
      </c>
      <c r="L116" s="5">
        <v>0.23680000000000001</v>
      </c>
      <c r="M116" s="5">
        <v>1.0200000000000001E-2</v>
      </c>
      <c r="N116" s="5">
        <v>0.85299999999999998</v>
      </c>
      <c r="O116" s="5"/>
      <c r="P116" s="5">
        <v>1</v>
      </c>
      <c r="Q116" s="5">
        <v>2.4371</v>
      </c>
      <c r="R116" s="4">
        <v>0.66049999999999998</v>
      </c>
      <c r="S116" s="4">
        <v>0.75990000000000002</v>
      </c>
      <c r="T116" s="4">
        <v>0.21809999999999999</v>
      </c>
      <c r="U116" s="4">
        <v>1.9E-2</v>
      </c>
      <c r="V116" s="4">
        <v>0.83030000000000004</v>
      </c>
      <c r="W116" s="4"/>
      <c r="X116" s="4">
        <v>1</v>
      </c>
      <c r="Y116" s="4">
        <v>2.4304000000000001</v>
      </c>
      <c r="Z116" s="5">
        <v>0.68210000000000004</v>
      </c>
      <c r="AA116" s="5">
        <v>0.80740000000000001</v>
      </c>
      <c r="AB116" s="5">
        <v>0.1666</v>
      </c>
      <c r="AC116" s="5">
        <v>2.9899999999999999E-2</v>
      </c>
      <c r="AD116" s="5">
        <v>0.78100000000000003</v>
      </c>
      <c r="AE116" s="5"/>
      <c r="AF116" s="5">
        <v>1</v>
      </c>
      <c r="AG116" s="5">
        <v>1.9142999999999999</v>
      </c>
      <c r="AH116" s="4">
        <v>0.74380000000000002</v>
      </c>
      <c r="AI116" s="4">
        <v>0.95850000000000002</v>
      </c>
      <c r="AJ116" s="4">
        <v>0.1081</v>
      </c>
      <c r="AK116" s="4">
        <v>4.41E-2</v>
      </c>
      <c r="AL116" s="4">
        <v>0.56979999999999997</v>
      </c>
      <c r="AM116" s="4"/>
      <c r="AN116" s="4">
        <v>0.98</v>
      </c>
      <c r="AO116" s="4">
        <v>1.1495</v>
      </c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0.66149999999999998</v>
      </c>
      <c r="BG116" s="14">
        <v>0.76370000000000005</v>
      </c>
      <c r="BH116" s="14">
        <v>0.21790000000000001</v>
      </c>
      <c r="BI116" s="14">
        <v>1.9E-2</v>
      </c>
      <c r="BJ116" s="14">
        <v>0.83140000000000003</v>
      </c>
      <c r="BK116" s="14">
        <v>0.29470000000000002</v>
      </c>
      <c r="BL116" s="14">
        <v>1</v>
      </c>
      <c r="BM116" s="14">
        <v>1.4338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16"/>
      <c r="CU116" s="16"/>
      <c r="CV116" s="16"/>
      <c r="CW116" s="16"/>
      <c r="CX116" s="16"/>
      <c r="CY116" s="16"/>
      <c r="CZ116" s="16"/>
      <c r="DA116" s="16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0.66149999999999998</v>
      </c>
      <c r="EI116" s="5">
        <v>0.76390000000000002</v>
      </c>
      <c r="EJ116" s="5">
        <v>0.21729999999999999</v>
      </c>
      <c r="EK116" s="5">
        <v>1.9E-2</v>
      </c>
      <c r="EL116" s="5">
        <v>0.83199999999999996</v>
      </c>
      <c r="EM116" s="5">
        <v>0.29509999999999997</v>
      </c>
      <c r="EN116" s="5">
        <v>1</v>
      </c>
      <c r="EO116" s="5">
        <v>2.0350000000000001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0.66080000000000005</v>
      </c>
      <c r="FW116" s="4">
        <v>0.76270000000000004</v>
      </c>
      <c r="FX116" s="4">
        <v>0.2172</v>
      </c>
      <c r="FY116" s="4">
        <v>1.9E-2</v>
      </c>
      <c r="FZ116" s="4">
        <v>0.83030000000000004</v>
      </c>
      <c r="GA116" s="4"/>
      <c r="GB116" s="4">
        <v>1</v>
      </c>
      <c r="GC116" s="4">
        <v>2.0139999999999998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0.67011250000000011</v>
      </c>
      <c r="II116" s="4">
        <f t="shared" si="49"/>
        <v>0.78338750000000001</v>
      </c>
      <c r="IJ116" s="4">
        <f t="shared" si="50"/>
        <v>0.20522500000000002</v>
      </c>
      <c r="IK116" s="4">
        <f t="shared" si="51"/>
        <v>2.0437499999999997E-2</v>
      </c>
      <c r="IL116" s="4">
        <f t="shared" si="52"/>
        <v>0.79895000000000005</v>
      </c>
      <c r="IM116" s="4">
        <f t="shared" si="53"/>
        <v>0.2949</v>
      </c>
      <c r="IN116" s="4">
        <f t="shared" si="54"/>
        <v>0.99750000000000005</v>
      </c>
      <c r="IO116" s="4">
        <f t="shared" si="55"/>
        <v>2.0118625000000003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r=0.1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r=0.1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r=0.1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k=5, r=0.9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k=5, r=0.1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k=5, r=0.1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k=5, r=0.9</v>
      </c>
    </row>
    <row r="117" spans="1:257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0.66890000000000005</v>
      </c>
      <c r="BG117" s="14">
        <v>0.78490000000000004</v>
      </c>
      <c r="BH117" s="14">
        <v>0.20269999999999999</v>
      </c>
      <c r="BI117" s="14">
        <v>2.0199999999999999E-2</v>
      </c>
      <c r="BJ117" s="14">
        <v>0.82250000000000001</v>
      </c>
      <c r="BK117" s="14">
        <v>0.27489999999999998</v>
      </c>
      <c r="BL117" s="14">
        <v>1</v>
      </c>
      <c r="BM117" s="14">
        <v>1.3519000000000001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0.66869999999999996</v>
      </c>
      <c r="CU117" s="4">
        <v>0.78400000000000003</v>
      </c>
      <c r="CV117" s="4">
        <v>0.20569999999999999</v>
      </c>
      <c r="CW117" s="4">
        <v>2.0199999999999999E-2</v>
      </c>
      <c r="CX117" s="4">
        <v>0.82199999999999995</v>
      </c>
      <c r="CY117" s="4">
        <v>0.27560000000000001</v>
      </c>
      <c r="CZ117" s="4">
        <v>1</v>
      </c>
      <c r="DA117" s="4">
        <v>1.9619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>
        <v>0.66959999999999997</v>
      </c>
      <c r="EI117" s="5">
        <v>0.78700000000000003</v>
      </c>
      <c r="EJ117" s="5">
        <v>0.20080000000000001</v>
      </c>
      <c r="EK117" s="5">
        <v>2.0199999999999999E-2</v>
      </c>
      <c r="EL117" s="5">
        <v>0.82320000000000004</v>
      </c>
      <c r="EM117" s="5">
        <v>0.27560000000000001</v>
      </c>
      <c r="EN117" s="5">
        <v>1</v>
      </c>
      <c r="EO117" s="5">
        <v>1.9641999999999999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0.6690666666666667</v>
      </c>
      <c r="II117" s="4">
        <f t="shared" si="49"/>
        <v>0.7853</v>
      </c>
      <c r="IJ117" s="4">
        <f t="shared" si="50"/>
        <v>0.20306666666666665</v>
      </c>
      <c r="IK117" s="4">
        <f t="shared" si="51"/>
        <v>2.0199999999999999E-2</v>
      </c>
      <c r="IL117" s="4">
        <f t="shared" si="52"/>
        <v>0.82256666666666656</v>
      </c>
      <c r="IM117" s="4">
        <f t="shared" si="53"/>
        <v>0.2753666666666667</v>
      </c>
      <c r="IN117" s="4">
        <f t="shared" si="54"/>
        <v>1</v>
      </c>
      <c r="IO117" s="4">
        <f t="shared" si="55"/>
        <v>1.7593333333333334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k=15,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k=15,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k=15,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k=20,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k=15,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>
        <v>0.73460000000000003</v>
      </c>
      <c r="BG118" s="14">
        <v>0.90880000000000005</v>
      </c>
      <c r="BH118" s="14">
        <v>0.1009</v>
      </c>
      <c r="BI118" s="14">
        <v>4.3900000000000002E-2</v>
      </c>
      <c r="BJ118" s="14">
        <v>0.38600000000000001</v>
      </c>
      <c r="BK118" s="14">
        <v>5.9299999999999999E-2</v>
      </c>
      <c r="BL118" s="14">
        <v>1</v>
      </c>
      <c r="BM118" s="14">
        <v>1.2708999999999999</v>
      </c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0.73560000000000003</v>
      </c>
      <c r="CU118" s="4">
        <v>0.91300000000000003</v>
      </c>
      <c r="CV118" s="4">
        <v>9.98E-2</v>
      </c>
      <c r="CW118" s="4">
        <v>4.4200000000000003E-2</v>
      </c>
      <c r="CX118" s="4">
        <v>0.38429999999999997</v>
      </c>
      <c r="CY118" s="4">
        <v>5.8700000000000002E-2</v>
      </c>
      <c r="CZ118" s="4">
        <v>1</v>
      </c>
      <c r="DA118" s="4">
        <v>2.0533999999999999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14">
        <v>0.73740000000000006</v>
      </c>
      <c r="EI118" s="14">
        <v>0.91810000000000003</v>
      </c>
      <c r="EJ118" s="14">
        <v>0.10299999999999999</v>
      </c>
      <c r="EK118" s="14">
        <v>4.4400000000000002E-2</v>
      </c>
      <c r="EL118" s="14">
        <v>0.38319999999999999</v>
      </c>
      <c r="EM118" s="14">
        <v>5.8200000000000002E-2</v>
      </c>
      <c r="EN118" s="14">
        <v>1</v>
      </c>
      <c r="EO118" s="14">
        <v>1.9581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0.7369</v>
      </c>
      <c r="FW118" s="4">
        <v>0.91759999999999997</v>
      </c>
      <c r="FX118" s="4">
        <v>0.1002</v>
      </c>
      <c r="FY118" s="4">
        <v>4.3999999999999997E-2</v>
      </c>
      <c r="FZ118" s="4">
        <v>0.38290000000000002</v>
      </c>
      <c r="GA118" s="4">
        <v>5.8799999999999998E-2</v>
      </c>
      <c r="GB118" s="4">
        <v>1</v>
      </c>
      <c r="GC118" s="4">
        <v>1.8935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0.73612500000000003</v>
      </c>
      <c r="II118" s="4">
        <f t="shared" si="49"/>
        <v>0.91437499999999994</v>
      </c>
      <c r="IJ118" s="4">
        <f t="shared" si="50"/>
        <v>0.100975</v>
      </c>
      <c r="IK118" s="4">
        <f t="shared" si="51"/>
        <v>4.4124999999999998E-2</v>
      </c>
      <c r="IL118" s="4">
        <f t="shared" si="52"/>
        <v>0.3841</v>
      </c>
      <c r="IM118" s="4">
        <f t="shared" si="53"/>
        <v>5.8749999999999997E-2</v>
      </c>
      <c r="IN118" s="4">
        <f t="shared" si="54"/>
        <v>1</v>
      </c>
      <c r="IO118" s="4">
        <f t="shared" si="55"/>
        <v>1.7939750000000001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k=10,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k=10,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k=20,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k=20,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k=10,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k=10,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0.64980000000000004</v>
      </c>
      <c r="K119" s="5">
        <v>0.73809999999999998</v>
      </c>
      <c r="L119" s="5">
        <v>0.2354</v>
      </c>
      <c r="M119" s="5">
        <v>1.0800000000000001E-2</v>
      </c>
      <c r="N119" s="5">
        <v>0.84450000000000003</v>
      </c>
      <c r="O119" s="5"/>
      <c r="P119" s="5">
        <v>1</v>
      </c>
      <c r="Q119" s="5">
        <v>2.3788999999999998</v>
      </c>
      <c r="R119" s="4">
        <v>0.66259999999999997</v>
      </c>
      <c r="S119" s="4">
        <v>0.76690000000000003</v>
      </c>
      <c r="T119" s="4">
        <v>0.2147</v>
      </c>
      <c r="U119" s="4">
        <v>1.9199999999999998E-2</v>
      </c>
      <c r="V119" s="4">
        <v>0.81530000000000002</v>
      </c>
      <c r="W119" s="4"/>
      <c r="X119" s="4">
        <v>1</v>
      </c>
      <c r="Y119" s="4">
        <v>2.3515000000000001</v>
      </c>
      <c r="Z119" s="5">
        <v>0.68910000000000005</v>
      </c>
      <c r="AA119" s="5">
        <v>0.82479999999999998</v>
      </c>
      <c r="AB119" s="5">
        <v>0.16489999999999999</v>
      </c>
      <c r="AC119" s="5">
        <v>2.7799999999999998E-2</v>
      </c>
      <c r="AD119" s="5">
        <v>0.75580000000000003</v>
      </c>
      <c r="AE119" s="5"/>
      <c r="AF119" s="5">
        <v>0.99739999999999995</v>
      </c>
      <c r="AG119" s="5">
        <v>1.8603000000000001</v>
      </c>
      <c r="AH119" s="4">
        <v>0.74539999999999995</v>
      </c>
      <c r="AI119" s="4">
        <v>0.95650000000000002</v>
      </c>
      <c r="AJ119" s="4">
        <v>9.3899999999999997E-2</v>
      </c>
      <c r="AK119" s="4">
        <v>4.5900000000000003E-2</v>
      </c>
      <c r="AL119" s="4">
        <v>0.54190000000000005</v>
      </c>
      <c r="AM119" s="4"/>
      <c r="AN119" s="4">
        <v>0.93920000000000003</v>
      </c>
      <c r="AO119" s="4">
        <v>1.089</v>
      </c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>
        <v>0.6623</v>
      </c>
      <c r="BG119" s="14">
        <v>0.76729999999999998</v>
      </c>
      <c r="BH119" s="14">
        <v>0.21479999999999999</v>
      </c>
      <c r="BI119" s="14">
        <v>1.9300000000000001E-2</v>
      </c>
      <c r="BJ119" s="14">
        <v>0.81710000000000005</v>
      </c>
      <c r="BK119" s="14">
        <v>0.28589999999999999</v>
      </c>
      <c r="BL119" s="14">
        <v>1</v>
      </c>
      <c r="BM119" s="14">
        <v>1.2384999999999999</v>
      </c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0.66169999999999995</v>
      </c>
      <c r="CU119" s="4">
        <v>0.76480000000000004</v>
      </c>
      <c r="CV119" s="4">
        <v>0.2157</v>
      </c>
      <c r="CW119" s="4">
        <v>1.9199999999999998E-2</v>
      </c>
      <c r="CX119" s="4">
        <v>0.81720000000000004</v>
      </c>
      <c r="CY119" s="4">
        <v>0.28689999999999999</v>
      </c>
      <c r="CZ119" s="4">
        <v>0.99980000000000002</v>
      </c>
      <c r="DA119" s="4">
        <v>2.0731000000000002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>
        <v>0.66279999999999994</v>
      </c>
      <c r="EI119" s="5">
        <v>0.76819999999999999</v>
      </c>
      <c r="EJ119" s="5">
        <v>0.216</v>
      </c>
      <c r="EK119" s="5">
        <v>1.9300000000000001E-2</v>
      </c>
      <c r="EL119" s="5">
        <v>0.81710000000000005</v>
      </c>
      <c r="EM119" s="5">
        <v>0.28570000000000001</v>
      </c>
      <c r="EN119" s="5">
        <v>0.99980000000000002</v>
      </c>
      <c r="EO119" s="5">
        <v>1.9233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0.66220000000000001</v>
      </c>
      <c r="FW119" s="4">
        <v>0.76670000000000005</v>
      </c>
      <c r="FX119" s="4">
        <v>0.21429999999999999</v>
      </c>
      <c r="FY119" s="4">
        <v>1.9300000000000001E-2</v>
      </c>
      <c r="FZ119" s="4">
        <v>0.81610000000000005</v>
      </c>
      <c r="GA119" s="4">
        <v>0.28599999999999998</v>
      </c>
      <c r="GB119" s="4">
        <v>0.99990000000000001</v>
      </c>
      <c r="GC119" s="4">
        <v>1.9145000000000001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0.6701555555555555</v>
      </c>
      <c r="II119" s="4">
        <f t="shared" si="49"/>
        <v>0.78442222222222224</v>
      </c>
      <c r="IJ119" s="4">
        <f t="shared" si="50"/>
        <v>0.20283333333333331</v>
      </c>
      <c r="IK119" s="4">
        <f t="shared" si="51"/>
        <v>2.0488888888888893E-2</v>
      </c>
      <c r="IL119" s="4">
        <f t="shared" si="52"/>
        <v>0.78715555555555561</v>
      </c>
      <c r="IM119" s="4">
        <f t="shared" si="53"/>
        <v>0.28612500000000002</v>
      </c>
      <c r="IN119" s="4">
        <f t="shared" si="54"/>
        <v>0.99290000000000012</v>
      </c>
      <c r="IO119" s="4">
        <f t="shared" si="55"/>
        <v>1.9405000000000001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r=0.1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r=0.1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r=0.1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k=5, r=0.9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k=5, r=0.1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k=15,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k=5, r=0.1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k=5, r=0.9</v>
      </c>
    </row>
    <row r="120" spans="1:257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0.64910000000000001</v>
      </c>
      <c r="K120" s="5">
        <v>0.73309999999999997</v>
      </c>
      <c r="L120" s="5">
        <v>0.23649999999999999</v>
      </c>
      <c r="M120" s="5">
        <v>1.26E-2</v>
      </c>
      <c r="N120" s="5">
        <v>0.84370000000000001</v>
      </c>
      <c r="O120" s="5"/>
      <c r="P120" s="5">
        <v>1</v>
      </c>
      <c r="Q120" s="5">
        <v>2.3791000000000002</v>
      </c>
      <c r="R120" s="4">
        <v>0.65880000000000005</v>
      </c>
      <c r="S120" s="4">
        <v>0.75390000000000001</v>
      </c>
      <c r="T120" s="4">
        <v>0.215</v>
      </c>
      <c r="U120" s="4">
        <v>2.2800000000000001E-2</v>
      </c>
      <c r="V120" s="4">
        <v>0.81859999999999999</v>
      </c>
      <c r="W120" s="4"/>
      <c r="X120" s="4">
        <v>1</v>
      </c>
      <c r="Y120" s="4">
        <v>2.2823000000000002</v>
      </c>
      <c r="Z120" s="5">
        <v>0.68140000000000001</v>
      </c>
      <c r="AA120" s="5">
        <v>0.80330000000000001</v>
      </c>
      <c r="AB120" s="5">
        <v>0.16800000000000001</v>
      </c>
      <c r="AC120" s="5">
        <v>3.3700000000000001E-2</v>
      </c>
      <c r="AD120" s="5">
        <v>0.7661</v>
      </c>
      <c r="AE120" s="5"/>
      <c r="AF120" s="5">
        <v>1</v>
      </c>
      <c r="AG120" s="5">
        <v>1.9058999999999999</v>
      </c>
      <c r="AH120" s="4">
        <v>0.74299999999999999</v>
      </c>
      <c r="AI120" s="4">
        <v>0.95550000000000002</v>
      </c>
      <c r="AJ120" s="4">
        <v>0.1043</v>
      </c>
      <c r="AK120" s="4">
        <v>4.4299999999999999E-2</v>
      </c>
      <c r="AL120" s="4">
        <v>0.56630000000000003</v>
      </c>
      <c r="AM120" s="4"/>
      <c r="AN120" s="4">
        <v>0.98</v>
      </c>
      <c r="AO120" s="4">
        <v>1.0888</v>
      </c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0.6593</v>
      </c>
      <c r="BG120" s="14">
        <v>0.75619999999999998</v>
      </c>
      <c r="BH120" s="14">
        <v>0.21190000000000001</v>
      </c>
      <c r="BI120" s="14">
        <v>2.29E-2</v>
      </c>
      <c r="BJ120" s="14">
        <v>0.82030000000000003</v>
      </c>
      <c r="BK120" s="14">
        <v>0.2419</v>
      </c>
      <c r="BL120" s="14">
        <v>1</v>
      </c>
      <c r="BM120" s="14">
        <v>1.2607999999999999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0.6583</v>
      </c>
      <c r="CU120" s="4">
        <v>0.75390000000000001</v>
      </c>
      <c r="CV120" s="4">
        <v>0.2114</v>
      </c>
      <c r="CW120" s="4">
        <v>2.2800000000000001E-2</v>
      </c>
      <c r="CX120" s="4">
        <v>0.81979999999999997</v>
      </c>
      <c r="CY120" s="4">
        <v>0.24260000000000001</v>
      </c>
      <c r="CZ120" s="4">
        <v>1</v>
      </c>
      <c r="DA120" s="4">
        <v>2.0478000000000001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0.65959999999999996</v>
      </c>
      <c r="EI120" s="5">
        <v>0.75760000000000005</v>
      </c>
      <c r="EJ120" s="5">
        <v>0.2097</v>
      </c>
      <c r="EK120" s="5">
        <v>2.2800000000000001E-2</v>
      </c>
      <c r="EL120" s="5">
        <v>0.82040000000000002</v>
      </c>
      <c r="EM120" s="5">
        <v>0.24260000000000001</v>
      </c>
      <c r="EN120" s="5">
        <v>1</v>
      </c>
      <c r="EO120" s="5">
        <v>1.8842000000000001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0.65869999999999995</v>
      </c>
      <c r="FW120" s="4">
        <v>0.75529999999999997</v>
      </c>
      <c r="FX120" s="4">
        <v>0.21149999999999999</v>
      </c>
      <c r="FY120" s="4">
        <v>2.2800000000000001E-2</v>
      </c>
      <c r="FZ120" s="4">
        <v>0.81910000000000005</v>
      </c>
      <c r="GA120" s="4">
        <v>0.24249999999999999</v>
      </c>
      <c r="GB120" s="4">
        <v>1</v>
      </c>
      <c r="GC120" s="4">
        <v>2.0143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0.66723333333333323</v>
      </c>
      <c r="II120" s="4">
        <f t="shared" si="49"/>
        <v>0.77468888888888887</v>
      </c>
      <c r="IJ120" s="4">
        <f t="shared" si="50"/>
        <v>0.20222222222222222</v>
      </c>
      <c r="IK120" s="4">
        <f t="shared" si="51"/>
        <v>2.3199999999999998E-2</v>
      </c>
      <c r="IL120" s="4">
        <f t="shared" si="52"/>
        <v>0.79231111111111108</v>
      </c>
      <c r="IM120" s="4">
        <f t="shared" si="53"/>
        <v>0.2424</v>
      </c>
      <c r="IN120" s="4">
        <f t="shared" si="54"/>
        <v>0.99777777777777787</v>
      </c>
      <c r="IO120" s="4">
        <f t="shared" si="55"/>
        <v>1.9407333333333332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r=0.1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r=0.1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r=0.1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k=5, r=0.9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k=5, r=0.1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k=15,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k=5, r=0.1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k=5, r=0.9</v>
      </c>
    </row>
    <row r="121" spans="1:257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0.69869999999999999</v>
      </c>
      <c r="K121" s="5">
        <v>0.83250000000000002</v>
      </c>
      <c r="L121" s="5">
        <v>0.1507</v>
      </c>
      <c r="M121" s="5">
        <v>2.1899999999999999E-2</v>
      </c>
      <c r="N121" s="5">
        <v>0.62250000000000005</v>
      </c>
      <c r="O121" s="5"/>
      <c r="P121" s="5">
        <v>1</v>
      </c>
      <c r="Q121" s="5">
        <v>2.3111000000000002</v>
      </c>
      <c r="R121" s="4">
        <v>0.71009999999999995</v>
      </c>
      <c r="S121" s="4">
        <v>0.8589</v>
      </c>
      <c r="T121" s="4">
        <v>0.14729999999999999</v>
      </c>
      <c r="U121" s="4">
        <v>3.4700000000000002E-2</v>
      </c>
      <c r="V121" s="4">
        <v>0.57499999999999996</v>
      </c>
      <c r="W121" s="4"/>
      <c r="X121" s="4">
        <v>1</v>
      </c>
      <c r="Y121" s="4">
        <v>2.3022</v>
      </c>
      <c r="Z121" s="5">
        <v>0.72929999999999995</v>
      </c>
      <c r="AA121" s="5">
        <v>0.90349999999999997</v>
      </c>
      <c r="AB121" s="5">
        <v>0.1166</v>
      </c>
      <c r="AC121" s="5">
        <v>3.7999999999999999E-2</v>
      </c>
      <c r="AD121" s="5">
        <v>0.50090000000000001</v>
      </c>
      <c r="AE121" s="5"/>
      <c r="AF121" s="5">
        <v>1</v>
      </c>
      <c r="AG121" s="5">
        <v>1.8767</v>
      </c>
      <c r="AH121" s="4">
        <v>0.76180000000000003</v>
      </c>
      <c r="AI121" s="4">
        <v>1.0032000000000001</v>
      </c>
      <c r="AJ121" s="4">
        <v>9.4500000000000001E-2</v>
      </c>
      <c r="AK121" s="4">
        <v>3.9199999999999999E-2</v>
      </c>
      <c r="AL121" s="4">
        <v>0.45889999999999997</v>
      </c>
      <c r="AM121" s="4"/>
      <c r="AN121" s="4">
        <v>0.98</v>
      </c>
      <c r="AO121" s="4">
        <v>1.0187999999999999</v>
      </c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0.70879999999999999</v>
      </c>
      <c r="BG121" s="14">
        <v>0.85550000000000004</v>
      </c>
      <c r="BH121" s="14">
        <v>0.1429</v>
      </c>
      <c r="BI121" s="14">
        <v>3.5200000000000002E-2</v>
      </c>
      <c r="BJ121" s="14">
        <v>0.57430000000000003</v>
      </c>
      <c r="BK121" s="14">
        <v>0.1101</v>
      </c>
      <c r="BL121" s="14">
        <v>1</v>
      </c>
      <c r="BM121" s="14">
        <v>1.2943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0.70820000000000005</v>
      </c>
      <c r="CU121" s="4">
        <v>0.85240000000000005</v>
      </c>
      <c r="CV121" s="4">
        <v>0.15040000000000001</v>
      </c>
      <c r="CW121" s="4">
        <v>3.49E-2</v>
      </c>
      <c r="CX121" s="4">
        <v>0.57399999999999995</v>
      </c>
      <c r="CY121" s="4">
        <v>0.1111</v>
      </c>
      <c r="CZ121" s="4">
        <v>1</v>
      </c>
      <c r="DA121" s="4">
        <v>1.9890000000000001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0.71030000000000004</v>
      </c>
      <c r="EI121" s="5">
        <v>0.85909999999999997</v>
      </c>
      <c r="EJ121" s="5">
        <v>0.14249999999999999</v>
      </c>
      <c r="EK121" s="5">
        <v>3.5000000000000003E-2</v>
      </c>
      <c r="EL121" s="5">
        <v>0.57650000000000001</v>
      </c>
      <c r="EM121" s="5">
        <v>0.1111</v>
      </c>
      <c r="EN121" s="5">
        <v>1</v>
      </c>
      <c r="EO121" s="5">
        <v>1.8347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0.71432499999999988</v>
      </c>
      <c r="II121" s="4">
        <f t="shared" si="49"/>
        <v>0.87058750000000007</v>
      </c>
      <c r="IJ121" s="4">
        <f t="shared" si="50"/>
        <v>0.13815</v>
      </c>
      <c r="IK121" s="4">
        <f t="shared" si="51"/>
        <v>3.08375E-2</v>
      </c>
      <c r="IL121" s="4">
        <f t="shared" si="52"/>
        <v>0.567075</v>
      </c>
      <c r="IM121" s="4">
        <f t="shared" si="53"/>
        <v>0.11076666666666668</v>
      </c>
      <c r="IN121" s="4">
        <f t="shared" si="54"/>
        <v>0.99750000000000005</v>
      </c>
      <c r="IO121" s="4">
        <f t="shared" si="55"/>
        <v>1.8981500000000002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k=5, r=0.1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k=5, r=0.1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k=5, r=0.1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k=5, r=0.9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k=5, r=0.1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k=15,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k=5, r=0.1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k=5, r=0.9</v>
      </c>
    </row>
    <row r="122" spans="1:257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0.6532</v>
      </c>
      <c r="K122" s="5">
        <v>0.74199999999999999</v>
      </c>
      <c r="L122" s="5">
        <v>0.2243</v>
      </c>
      <c r="M122" s="5">
        <v>1.26E-2</v>
      </c>
      <c r="N122" s="5">
        <v>0.84199999999999997</v>
      </c>
      <c r="O122" s="5"/>
      <c r="P122" s="5">
        <v>1</v>
      </c>
      <c r="Q122" s="5">
        <v>2.3736999999999999</v>
      </c>
      <c r="R122" s="4">
        <v>0.66200000000000003</v>
      </c>
      <c r="S122" s="4">
        <v>0.76029999999999998</v>
      </c>
      <c r="T122" s="4">
        <v>0.2069</v>
      </c>
      <c r="U122" s="4">
        <v>2.29E-2</v>
      </c>
      <c r="V122" s="4">
        <v>0.81659999999999999</v>
      </c>
      <c r="W122" s="4"/>
      <c r="X122" s="4">
        <v>1</v>
      </c>
      <c r="Y122" s="4">
        <v>2.3222999999999998</v>
      </c>
      <c r="Z122" s="5">
        <v>0.68389999999999995</v>
      </c>
      <c r="AA122" s="5">
        <v>0.80840000000000001</v>
      </c>
      <c r="AB122" s="5">
        <v>0.16550000000000001</v>
      </c>
      <c r="AC122" s="5">
        <v>3.4000000000000002E-2</v>
      </c>
      <c r="AD122" s="5">
        <v>0.76519999999999999</v>
      </c>
      <c r="AE122" s="5"/>
      <c r="AF122" s="5">
        <v>1</v>
      </c>
      <c r="AG122" s="5">
        <v>1.8856999999999999</v>
      </c>
      <c r="AH122" s="4">
        <v>0.74339999999999995</v>
      </c>
      <c r="AI122" s="4">
        <v>0.95789999999999997</v>
      </c>
      <c r="AJ122" s="4">
        <v>0.1148</v>
      </c>
      <c r="AK122" s="4">
        <v>4.4999999999999998E-2</v>
      </c>
      <c r="AL122" s="4">
        <v>0.56240000000000001</v>
      </c>
      <c r="AM122" s="4"/>
      <c r="AN122" s="4">
        <v>0.98329999999999995</v>
      </c>
      <c r="AO122" s="4">
        <v>0.96160000000000001</v>
      </c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>
        <v>0.66300000000000003</v>
      </c>
      <c r="BG122" s="14">
        <v>0.7641</v>
      </c>
      <c r="BH122" s="14">
        <v>0.20349999999999999</v>
      </c>
      <c r="BI122" s="14">
        <v>2.29E-2</v>
      </c>
      <c r="BJ122" s="14">
        <v>0.81830000000000003</v>
      </c>
      <c r="BK122" s="14">
        <v>0.24030000000000001</v>
      </c>
      <c r="BL122" s="14">
        <v>1</v>
      </c>
      <c r="BM122" s="14">
        <v>1.2463</v>
      </c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0.66200000000000003</v>
      </c>
      <c r="CU122" s="4">
        <v>0.76160000000000005</v>
      </c>
      <c r="CV122" s="4">
        <v>0.2069</v>
      </c>
      <c r="CW122" s="4">
        <v>2.29E-2</v>
      </c>
      <c r="CX122" s="4">
        <v>0.81810000000000005</v>
      </c>
      <c r="CY122" s="4">
        <v>0.24099999999999999</v>
      </c>
      <c r="CZ122" s="4">
        <v>1</v>
      </c>
      <c r="DA122" s="4">
        <v>2.0314000000000001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>
        <v>0.66339999999999999</v>
      </c>
      <c r="EI122" s="5">
        <v>0.76549999999999996</v>
      </c>
      <c r="EJ122" s="5">
        <v>0.2064</v>
      </c>
      <c r="EK122" s="5">
        <v>2.29E-2</v>
      </c>
      <c r="EL122" s="5">
        <v>0.81869999999999998</v>
      </c>
      <c r="EM122" s="5">
        <v>0.2409</v>
      </c>
      <c r="EN122" s="5">
        <v>1</v>
      </c>
      <c r="EO122" s="5">
        <v>1.9025000000000001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0.67143750000000002</v>
      </c>
      <c r="II122" s="4">
        <f t="shared" si="49"/>
        <v>0.78371249999999992</v>
      </c>
      <c r="IJ122" s="4">
        <f t="shared" si="50"/>
        <v>0.196025</v>
      </c>
      <c r="IK122" s="4">
        <f t="shared" si="51"/>
        <v>2.3412499999999999E-2</v>
      </c>
      <c r="IL122" s="4">
        <f t="shared" si="52"/>
        <v>0.78685000000000005</v>
      </c>
      <c r="IM122" s="4">
        <f t="shared" si="53"/>
        <v>0.24073333333333333</v>
      </c>
      <c r="IN122" s="4">
        <f t="shared" si="54"/>
        <v>0.99791249999999998</v>
      </c>
      <c r="IO122" s="4">
        <f t="shared" si="55"/>
        <v>1.916425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r=0.1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r=0.1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r=0.1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k=5, r=0.9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k=5, r=0.1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k=15,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k=5, r=0.1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k=5, r=0.9</v>
      </c>
    </row>
    <row r="123" spans="1:257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0.65229999999999999</v>
      </c>
      <c r="K123" s="5">
        <v>0.74250000000000005</v>
      </c>
      <c r="L123" s="5">
        <v>0.21590000000000001</v>
      </c>
      <c r="M123" s="5">
        <v>1.2999999999999999E-2</v>
      </c>
      <c r="N123" s="5">
        <v>0.82589999999999997</v>
      </c>
      <c r="O123" s="5"/>
      <c r="P123" s="5">
        <v>1</v>
      </c>
      <c r="Q123" s="5">
        <v>2.3613</v>
      </c>
      <c r="R123" s="4">
        <v>0.66510000000000002</v>
      </c>
      <c r="S123" s="4">
        <v>0.76729999999999998</v>
      </c>
      <c r="T123" s="4">
        <v>0.2021</v>
      </c>
      <c r="U123" s="4">
        <v>2.1399999999999999E-2</v>
      </c>
      <c r="V123" s="4">
        <v>0.7913</v>
      </c>
      <c r="W123" s="4"/>
      <c r="X123" s="4">
        <v>1</v>
      </c>
      <c r="Y123" s="4">
        <v>2.3136000000000001</v>
      </c>
      <c r="Z123" s="5">
        <v>0.6946</v>
      </c>
      <c r="AA123" s="5">
        <v>0.83599999999999997</v>
      </c>
      <c r="AB123" s="5">
        <v>0.15870000000000001</v>
      </c>
      <c r="AC123" s="5">
        <v>2.6200000000000001E-2</v>
      </c>
      <c r="AD123" s="5">
        <v>0.72619999999999996</v>
      </c>
      <c r="AE123" s="5"/>
      <c r="AF123" s="5">
        <v>0.998</v>
      </c>
      <c r="AG123" s="5">
        <v>1.8055000000000001</v>
      </c>
      <c r="AH123" s="4">
        <v>0.74390000000000001</v>
      </c>
      <c r="AI123" s="4">
        <v>0.95040000000000002</v>
      </c>
      <c r="AJ123" s="4">
        <v>9.0899999999999995E-2</v>
      </c>
      <c r="AK123" s="4">
        <v>4.7E-2</v>
      </c>
      <c r="AL123" s="4">
        <v>0.52739999999999998</v>
      </c>
      <c r="AM123" s="4"/>
      <c r="AN123" s="4">
        <v>0.96189999999999998</v>
      </c>
      <c r="AO123" s="4">
        <v>0.95850000000000002</v>
      </c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>
        <v>0.66539999999999999</v>
      </c>
      <c r="BG123" s="14">
        <v>0.76959999999999995</v>
      </c>
      <c r="BH123" s="14">
        <v>0.193</v>
      </c>
      <c r="BI123" s="14">
        <v>2.1399999999999999E-2</v>
      </c>
      <c r="BJ123" s="14">
        <v>0.79220000000000002</v>
      </c>
      <c r="BK123" s="14">
        <v>0.25</v>
      </c>
      <c r="BL123" s="14">
        <v>1</v>
      </c>
      <c r="BM123" s="14">
        <v>1.2347999999999999</v>
      </c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0.66539999999999999</v>
      </c>
      <c r="CU123" s="4">
        <v>0.76959999999999995</v>
      </c>
      <c r="CV123" s="4">
        <v>0.19320000000000001</v>
      </c>
      <c r="CW123" s="4">
        <v>2.1399999999999999E-2</v>
      </c>
      <c r="CX123" s="4">
        <v>0.79120000000000001</v>
      </c>
      <c r="CY123" s="4">
        <v>0.25030000000000002</v>
      </c>
      <c r="CZ123" s="4">
        <v>1</v>
      </c>
      <c r="DA123" s="4">
        <v>2.0200999999999998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14">
        <v>0.66620000000000001</v>
      </c>
      <c r="EI123" s="14">
        <v>0.77159999999999995</v>
      </c>
      <c r="EJ123" s="14">
        <v>0.1983</v>
      </c>
      <c r="EK123" s="14">
        <v>2.12E-2</v>
      </c>
      <c r="EL123" s="14">
        <v>0.79200000000000004</v>
      </c>
      <c r="EM123" s="14">
        <v>0.25169999999999998</v>
      </c>
      <c r="EN123" s="14">
        <v>1</v>
      </c>
      <c r="EO123" s="14">
        <v>1.9037999999999999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0.66490000000000005</v>
      </c>
      <c r="FW123" s="4">
        <v>0.76890000000000003</v>
      </c>
      <c r="FX123" s="4">
        <v>0.19570000000000001</v>
      </c>
      <c r="FY123" s="4">
        <v>2.1299999999999999E-2</v>
      </c>
      <c r="FZ123" s="4">
        <v>0.79069999999999996</v>
      </c>
      <c r="GA123" s="4">
        <v>0.25090000000000001</v>
      </c>
      <c r="GB123" s="4">
        <v>1</v>
      </c>
      <c r="GC123" s="4">
        <v>1.9115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0.67289999999999994</v>
      </c>
      <c r="II123" s="4">
        <f t="shared" si="49"/>
        <v>0.78693333333333326</v>
      </c>
      <c r="IJ123" s="4">
        <f t="shared" si="50"/>
        <v>0.18658888888888889</v>
      </c>
      <c r="IK123" s="4">
        <f t="shared" si="51"/>
        <v>2.1922222222222218E-2</v>
      </c>
      <c r="IL123" s="4">
        <f t="shared" si="52"/>
        <v>0.76469999999999994</v>
      </c>
      <c r="IM123" s="4">
        <f t="shared" si="53"/>
        <v>0.25072499999999998</v>
      </c>
      <c r="IN123" s="4">
        <f t="shared" si="54"/>
        <v>0.99554444444444457</v>
      </c>
      <c r="IO123" s="4">
        <f t="shared" si="55"/>
        <v>1.8997222222222223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r=0.1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r=0.1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r=0.1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k=5, r=0.9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k=5, r=0.1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k=20,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k=5, r=0.1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k=5, r=0.9</v>
      </c>
    </row>
    <row r="124" spans="1:257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0.66010000000000002</v>
      </c>
      <c r="K124" s="5">
        <v>0.76839999999999997</v>
      </c>
      <c r="L124" s="5">
        <v>0.26910000000000001</v>
      </c>
      <c r="M124" s="5">
        <v>5.0000000000000001E-3</v>
      </c>
      <c r="N124" s="5">
        <v>0.83260000000000001</v>
      </c>
      <c r="O124" s="5"/>
      <c r="P124" s="5">
        <v>1</v>
      </c>
      <c r="Q124" s="5">
        <v>2.5737999999999999</v>
      </c>
      <c r="R124" s="4">
        <v>0.66379999999999995</v>
      </c>
      <c r="S124" s="4">
        <v>0.7742</v>
      </c>
      <c r="T124" s="4">
        <v>0.25619999999999998</v>
      </c>
      <c r="U124" s="4">
        <v>9.7000000000000003E-3</v>
      </c>
      <c r="V124" s="4">
        <v>0.84219999999999995</v>
      </c>
      <c r="W124" s="4"/>
      <c r="X124" s="4">
        <v>1</v>
      </c>
      <c r="Y124" s="4">
        <v>2.5175999999999998</v>
      </c>
      <c r="Z124" s="5">
        <v>0.68079999999999996</v>
      </c>
      <c r="AA124" s="5">
        <v>0.81240000000000001</v>
      </c>
      <c r="AB124" s="5">
        <v>0.21560000000000001</v>
      </c>
      <c r="AC124" s="5">
        <v>1.72E-2</v>
      </c>
      <c r="AD124" s="5">
        <v>0.80910000000000004</v>
      </c>
      <c r="AE124" s="5"/>
      <c r="AF124" s="5">
        <v>1</v>
      </c>
      <c r="AG124" s="5">
        <v>1.9951000000000001</v>
      </c>
      <c r="AH124" s="4">
        <v>0.73850000000000005</v>
      </c>
      <c r="AI124" s="4">
        <v>0.94869999999999999</v>
      </c>
      <c r="AJ124" s="4">
        <v>0.1196</v>
      </c>
      <c r="AK124" s="4">
        <v>4.2799999999999998E-2</v>
      </c>
      <c r="AL124" s="4">
        <v>0.6089</v>
      </c>
      <c r="AM124" s="4"/>
      <c r="AN124" s="4">
        <v>0.98</v>
      </c>
      <c r="AO124" s="4">
        <v>0.98619999999999997</v>
      </c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>
        <v>0.66539999999999999</v>
      </c>
      <c r="BG124" s="14">
        <v>0.77890000000000004</v>
      </c>
      <c r="BH124" s="14">
        <v>0.25319999999999998</v>
      </c>
      <c r="BI124" s="14">
        <v>9.5999999999999992E-3</v>
      </c>
      <c r="BJ124" s="14">
        <v>0.84240000000000004</v>
      </c>
      <c r="BK124" s="14">
        <v>0.59040000000000004</v>
      </c>
      <c r="BL124" s="14">
        <v>1</v>
      </c>
      <c r="BM124" s="14">
        <v>1.2726</v>
      </c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0.66469999999999996</v>
      </c>
      <c r="CU124" s="4">
        <v>0.77680000000000005</v>
      </c>
      <c r="CV124" s="4">
        <v>0.25740000000000002</v>
      </c>
      <c r="CW124" s="4">
        <v>9.7000000000000003E-3</v>
      </c>
      <c r="CX124" s="4">
        <v>0.84370000000000001</v>
      </c>
      <c r="CY124" s="4">
        <v>0.58789999999999998</v>
      </c>
      <c r="CZ124" s="4">
        <v>1</v>
      </c>
      <c r="DA124" s="4">
        <v>2.1991000000000001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>
        <v>0.66510000000000002</v>
      </c>
      <c r="EI124" s="5">
        <v>0.77869999999999995</v>
      </c>
      <c r="EJ124" s="5">
        <v>0.25569999999999998</v>
      </c>
      <c r="EK124" s="5">
        <v>9.7000000000000003E-3</v>
      </c>
      <c r="EL124" s="5">
        <v>0.84330000000000005</v>
      </c>
      <c r="EM124" s="5">
        <v>0.58879999999999999</v>
      </c>
      <c r="EN124" s="5">
        <v>1</v>
      </c>
      <c r="EO124" s="5">
        <v>2.0552000000000001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0.66439999999999999</v>
      </c>
      <c r="FW124" s="4">
        <v>0.77739999999999998</v>
      </c>
      <c r="FX124" s="4">
        <v>0.25590000000000002</v>
      </c>
      <c r="FY124" s="4">
        <v>9.7000000000000003E-3</v>
      </c>
      <c r="FZ124" s="4">
        <v>0.8427</v>
      </c>
      <c r="GA124" s="4">
        <v>0.58889999999999998</v>
      </c>
      <c r="GB124" s="4">
        <v>1</v>
      </c>
      <c r="GC124" s="4">
        <v>2.0842999999999998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0.67349999999999988</v>
      </c>
      <c r="II124" s="4">
        <f t="shared" si="49"/>
        <v>0.79719999999999991</v>
      </c>
      <c r="IJ124" s="4">
        <f t="shared" si="50"/>
        <v>0.23782222222222224</v>
      </c>
      <c r="IK124" s="4">
        <f t="shared" si="51"/>
        <v>1.2777777777777779E-2</v>
      </c>
      <c r="IL124" s="4">
        <f t="shared" si="52"/>
        <v>0.80804444444444434</v>
      </c>
      <c r="IM124" s="4">
        <f t="shared" si="53"/>
        <v>0.58899999999999997</v>
      </c>
      <c r="IN124" s="4">
        <f t="shared" si="54"/>
        <v>0.99777777777777787</v>
      </c>
      <c r="IO124" s="4">
        <f t="shared" si="55"/>
        <v>2.0522111111111112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r=0.1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r=0.1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r=0.3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r=0.9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k=15,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k=10,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k=5, r=0.1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k=5, r=0.9</v>
      </c>
    </row>
    <row r="125" spans="1:257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0.71230000000000004</v>
      </c>
      <c r="K125" s="5">
        <v>0.86799999999999999</v>
      </c>
      <c r="L125" s="5">
        <v>0.15010000000000001</v>
      </c>
      <c r="M125" s="5">
        <v>9.7999999999999997E-3</v>
      </c>
      <c r="N125" s="5">
        <v>0.61119999999999997</v>
      </c>
      <c r="O125" s="5"/>
      <c r="P125" s="5">
        <v>1</v>
      </c>
      <c r="Q125" s="5">
        <v>2.2431000000000001</v>
      </c>
      <c r="R125" s="4">
        <v>0.7298</v>
      </c>
      <c r="S125" s="4">
        <v>0.91190000000000004</v>
      </c>
      <c r="T125" s="4">
        <v>0.13339999999999999</v>
      </c>
      <c r="U125" s="4">
        <v>1.49E-2</v>
      </c>
      <c r="V125" s="4">
        <v>0.54920000000000002</v>
      </c>
      <c r="W125" s="4"/>
      <c r="X125" s="4">
        <v>1</v>
      </c>
      <c r="Y125" s="4">
        <v>2.1522999999999999</v>
      </c>
      <c r="Z125" s="5">
        <v>0.74329999999999996</v>
      </c>
      <c r="AA125" s="5">
        <v>0.94920000000000004</v>
      </c>
      <c r="AB125" s="5">
        <v>0.1135</v>
      </c>
      <c r="AC125" s="5">
        <v>1.9E-2</v>
      </c>
      <c r="AD125" s="5">
        <v>0.52659999999999996</v>
      </c>
      <c r="AE125" s="5"/>
      <c r="AF125" s="5">
        <v>1</v>
      </c>
      <c r="AG125" s="5">
        <v>1.6307</v>
      </c>
      <c r="AH125" s="4">
        <v>0.79469999999999996</v>
      </c>
      <c r="AI125" s="4">
        <v>1.0763</v>
      </c>
      <c r="AJ125" s="4">
        <v>-9.1000000000000004E-3</v>
      </c>
      <c r="AK125" s="4">
        <v>4.6699999999999998E-2</v>
      </c>
      <c r="AL125" s="4">
        <v>0.51390000000000002</v>
      </c>
      <c r="AM125" s="4"/>
      <c r="AN125" s="4">
        <v>0.97470000000000001</v>
      </c>
      <c r="AO125" s="4">
        <v>0.69</v>
      </c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14">
        <v>0.73209999999999997</v>
      </c>
      <c r="EI125" s="14">
        <v>0.91700000000000004</v>
      </c>
      <c r="EJ125" s="14">
        <v>0.13039999999999999</v>
      </c>
      <c r="EK125" s="14">
        <v>1.4999999999999999E-2</v>
      </c>
      <c r="EL125" s="14">
        <v>0.55349999999999999</v>
      </c>
      <c r="EM125" s="14">
        <v>0.2492</v>
      </c>
      <c r="EN125" s="14">
        <v>1</v>
      </c>
      <c r="EO125" s="14">
        <v>1.7548999999999999</v>
      </c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>
        <f t="shared" si="48"/>
        <v>0.73340000000000005</v>
      </c>
      <c r="II125" s="4">
        <f t="shared" si="49"/>
        <v>0.92200000000000004</v>
      </c>
      <c r="IJ125" s="4">
        <f t="shared" si="50"/>
        <v>0.11233333333333334</v>
      </c>
      <c r="IK125" s="4">
        <f t="shared" si="51"/>
        <v>1.8166666666666668E-2</v>
      </c>
      <c r="IL125" s="4">
        <f t="shared" si="52"/>
        <v>0.56985000000000008</v>
      </c>
      <c r="IM125" s="4">
        <f t="shared" si="53"/>
        <v>0.2492</v>
      </c>
      <c r="IN125" s="4">
        <f t="shared" si="54"/>
        <v>0.99578333333333335</v>
      </c>
      <c r="IO125" s="4">
        <f t="shared" si="55"/>
        <v>1.835933333333333</v>
      </c>
      <c r="IP125" s="1" t="str" cm="1">
        <f t="array" aca="1" ref="IP125" ca="1">CONCATENATE(INDIRECT(ADDRESS(1,MATCH(_xlfn.MINIFS(B125:IG125,metrics.rec,"MAE"),B125:IG125,0)+1)), ", ", INDIRECT(ADDRESS(2,MATCH(_xlfn.MINIFS(B125:IG125,metrics.rec,"MAE"),B125:IG125,0)+1)))</f>
        <v>k=5, r=0.1</v>
      </c>
      <c r="IQ125" s="1" t="str" cm="1">
        <f t="array" aca="1" ref="IQ125" ca="1">CONCATENATE(INDIRECT(ADDRESS(1,MATCH(_xlfn.MINIFS(B125:IG125,metrics.rec,"MSE"),B125:IG125,0)+1)), ", ", INDIRECT(ADDRESS(2,MATCH(_xlfn.MINIFS(B125:IG125,metrics.rec,"MSE"),B125:IG125,0)+1)))</f>
        <v>k=5, r=0.1</v>
      </c>
      <c r="IR125" s="1" t="str" cm="1">
        <f t="array" aca="1" ref="IR125" ca="1">CONCATENATE(INDIRECT(ADDRESS(1,MATCH(_xlfn.MAXIFS(B125:IG125,metrics.rec,"R"),B125:IG125,0)+1)), ", ", INDIRECT(ADDRESS(2,MATCH(_xlfn.MAXIFS(B125:IG125,metrics.rec,"R"),B125:IG125,0)+1)))</f>
        <v>k=5, r=0.1</v>
      </c>
      <c r="IS125" s="1" t="str" cm="1">
        <f t="array" aca="1" ref="IS125" ca="1">CONCATENATE(INDIRECT(ADDRESS(1,MATCH(_xlfn.MAXIFS(B125:IG125,metrics.rec,"Precision"),B125:IG125,0)+1)), ", ", INDIRECT(ADDRESS(2,MATCH(_xlfn.MAXIFS(B125:IG125,metrics.rec,"Precision"),B125:IG125,0)+1)))</f>
        <v>k=5, r=0.9</v>
      </c>
      <c r="IT125" s="1" t="str" cm="1">
        <f t="array" aca="1" ref="IT125" ca="1">CONCATENATE(INDIRECT(ADDRESS(1,MATCH(_xlfn.MAXIFS(B125:IG125,metrics.rec,"Recall"),B125:IG125,0)+1)), ", ", INDIRECT(ADDRESS(2,MATCH(_xlfn.MAXIFS(B125:IG125,metrics.rec,"Recall"),B125:IG125,0)+1)))</f>
        <v>k=5, r=0.1</v>
      </c>
      <c r="IU125" s="1" t="str" cm="1">
        <f t="array" aca="1" ref="IU125" ca="1">CONCATENATE(INDIRECT(ADDRESS(1,MATCH(_xlfn.MAXIFS(B125:IG125,metrics.rec,"Coverage"),B125:IG125,0)+1)), ", ", INDIRECT(ADDRESS(2,MATCH(_xlfn.MAXIFS(B125:IG125,metrics.rec,"Coverage"),B125:IG125,0)+1)))</f>
        <v>k=20, r=0.5</v>
      </c>
      <c r="IV125" s="1" t="str" cm="1">
        <f t="array" aca="1" ref="IV125" ca="1">CONCATENATE(INDIRECT(ADDRESS(1,MATCH(_xlfn.MAXIFS(B125:IG125,metrics.rec,"Recatio"),B125:IG125,0)+1)), ", ", INDIRECT(ADDRESS(2,MATCH(_xlfn.MAXIFS(B125:IG125,metrics.rec,"Recatio"),B125:IG125,0)+1)))</f>
        <v>k=5, r=0.1</v>
      </c>
      <c r="IW125" s="1" t="str" cm="1">
        <f t="array" aca="1" ref="IW125" ca="1">CONCATENATE(INDIRECT(ADDRESS(1,MATCH(_xlfn.MINIFS(B125:IG125,metrics.rec,"Time"),B125:IG125,0)+1)), ", ", INDIRECT(ADDRESS(2,MATCH(_xlfn.MINIFS(B125:IG125,metrics.rec,"Time"),B125:IG125,0)+1)))</f>
        <v>k=5, r=0.9</v>
      </c>
    </row>
    <row r="126" spans="1:257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0.64990000000000003</v>
      </c>
      <c r="K126" s="5">
        <v>0.74139999999999995</v>
      </c>
      <c r="L126" s="5">
        <v>0.25929999999999997</v>
      </c>
      <c r="M126" s="5">
        <v>8.8999999999999999E-3</v>
      </c>
      <c r="N126" s="5">
        <v>0.85729999999999995</v>
      </c>
      <c r="O126" s="5"/>
      <c r="P126" s="5">
        <v>1</v>
      </c>
      <c r="Q126" s="5">
        <v>2.4293</v>
      </c>
      <c r="R126" s="4">
        <v>0.65969999999999995</v>
      </c>
      <c r="S126" s="4">
        <v>0.76119999999999999</v>
      </c>
      <c r="T126" s="4">
        <v>0.24129999999999999</v>
      </c>
      <c r="U126" s="4">
        <v>1.6899999999999998E-2</v>
      </c>
      <c r="V126" s="4">
        <v>0.83279999999999998</v>
      </c>
      <c r="W126" s="4"/>
      <c r="X126" s="4">
        <v>1</v>
      </c>
      <c r="Y126" s="4">
        <v>2.4357000000000002</v>
      </c>
      <c r="Z126" s="5">
        <v>0.68479999999999996</v>
      </c>
      <c r="AA126" s="5">
        <v>0.8145</v>
      </c>
      <c r="AB126" s="5">
        <v>0.18090000000000001</v>
      </c>
      <c r="AC126" s="5">
        <v>2.8199999999999999E-2</v>
      </c>
      <c r="AD126" s="5">
        <v>0.77180000000000004</v>
      </c>
      <c r="AE126" s="5"/>
      <c r="AF126" s="5">
        <v>1</v>
      </c>
      <c r="AG126" s="5">
        <v>1.9108000000000001</v>
      </c>
      <c r="AH126" s="4">
        <v>0.74939999999999996</v>
      </c>
      <c r="AI126" s="4">
        <v>0.97209999999999996</v>
      </c>
      <c r="AJ126" s="4">
        <v>0.1069</v>
      </c>
      <c r="AK126" s="4">
        <v>4.24E-2</v>
      </c>
      <c r="AL126" s="4">
        <v>0.54349999999999998</v>
      </c>
      <c r="AM126" s="4"/>
      <c r="AN126" s="4">
        <v>0.98</v>
      </c>
      <c r="AO126" s="4">
        <v>1.0920000000000001</v>
      </c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>
        <v>0.66059999999999997</v>
      </c>
      <c r="EI126" s="5">
        <v>0.76480000000000004</v>
      </c>
      <c r="EJ126" s="5">
        <v>0.2336</v>
      </c>
      <c r="EK126" s="5">
        <v>1.7000000000000001E-2</v>
      </c>
      <c r="EL126" s="5">
        <v>0.83440000000000003</v>
      </c>
      <c r="EM126" s="5">
        <v>0.3306</v>
      </c>
      <c r="EN126" s="5">
        <v>1</v>
      </c>
      <c r="EO126" s="5">
        <v>2.0242</v>
      </c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>
        <f t="shared" si="48"/>
        <v>0.67354999999999998</v>
      </c>
      <c r="II126" s="4">
        <f t="shared" si="49"/>
        <v>0.79396666666666682</v>
      </c>
      <c r="IJ126" s="4">
        <f t="shared" si="50"/>
        <v>0.21440000000000001</v>
      </c>
      <c r="IK126" s="4">
        <f t="shared" si="51"/>
        <v>1.9366666666666667E-2</v>
      </c>
      <c r="IL126" s="4">
        <f t="shared" si="52"/>
        <v>0.78484999999999994</v>
      </c>
      <c r="IM126" s="4">
        <f t="shared" si="53"/>
        <v>0.3306</v>
      </c>
      <c r="IN126" s="4">
        <f t="shared" si="54"/>
        <v>0.9966666666666667</v>
      </c>
      <c r="IO126" s="4">
        <f t="shared" si="55"/>
        <v>2.0962500000000004</v>
      </c>
      <c r="IP126" s="1" t="str" cm="1">
        <f t="array" aca="1" ref="IP126" ca="1">CONCATENATE(INDIRECT(ADDRESS(1,MATCH(_xlfn.MINIFS(B126:IG126,metrics.rec,"MAE"),B126:IG126,0)+1)), ", ", INDIRECT(ADDRESS(2,MATCH(_xlfn.MINIFS(B126:IG126,metrics.rec,"MAE"),B126:IG126,0)+1)))</f>
        <v>k=5, r=0.1</v>
      </c>
      <c r="IQ126" s="1" t="str" cm="1">
        <f t="array" aca="1" ref="IQ126" ca="1">CONCATENATE(INDIRECT(ADDRESS(1,MATCH(_xlfn.MINIFS(B126:IG126,metrics.rec,"MSE"),B126:IG126,0)+1)), ", ", INDIRECT(ADDRESS(2,MATCH(_xlfn.MINIFS(B126:IG126,metrics.rec,"MSE"),B126:IG126,0)+1)))</f>
        <v>k=5, r=0.1</v>
      </c>
      <c r="IR126" s="1" t="str" cm="1">
        <f t="array" aca="1" ref="IR126" ca="1">CONCATENATE(INDIRECT(ADDRESS(1,MATCH(_xlfn.MAXIFS(B126:IG126,metrics.rec,"R"),B126:IG126,0)+1)), ", ", INDIRECT(ADDRESS(2,MATCH(_xlfn.MAXIFS(B126:IG126,metrics.rec,"R"),B126:IG126,0)+1)))</f>
        <v>k=5, r=0.1</v>
      </c>
      <c r="IS126" s="1" t="str" cm="1">
        <f t="array" aca="1" ref="IS126" ca="1">CONCATENATE(INDIRECT(ADDRESS(1,MATCH(_xlfn.MAXIFS(B126:IG126,metrics.rec,"Precision"),B126:IG126,0)+1)), ", ", INDIRECT(ADDRESS(2,MATCH(_xlfn.MAXIFS(B126:IG126,metrics.rec,"Precision"),B126:IG126,0)+1)))</f>
        <v>k=5, r=0.9</v>
      </c>
      <c r="IT126" s="1" t="str" cm="1">
        <f t="array" aca="1" ref="IT126" ca="1">CONCATENATE(INDIRECT(ADDRESS(1,MATCH(_xlfn.MAXIFS(B126:IG126,metrics.rec,"Recall"),B126:IG126,0)+1)), ", ", INDIRECT(ADDRESS(2,MATCH(_xlfn.MAXIFS(B126:IG126,metrics.rec,"Recall"),B126:IG126,0)+1)))</f>
        <v>k=5, r=0.1</v>
      </c>
      <c r="IU126" s="1" t="str" cm="1">
        <f t="array" aca="1" ref="IU126" ca="1">CONCATENATE(INDIRECT(ADDRESS(1,MATCH(_xlfn.MAXIFS(B126:IG126,metrics.rec,"Coverage"),B126:IG126,0)+1)), ", ", INDIRECT(ADDRESS(2,MATCH(_xlfn.MAXIFS(B126:IG126,metrics.rec,"Coverage"),B126:IG126,0)+1)))</f>
        <v>k=20, r=0.5</v>
      </c>
      <c r="IV126" s="1" t="str" cm="1">
        <f t="array" aca="1" ref="IV126" ca="1">CONCATENATE(INDIRECT(ADDRESS(1,MATCH(_xlfn.MAXIFS(B126:IG126,metrics.rec,"Recatio"),B126:IG126,0)+1)), ", ", INDIRECT(ADDRESS(2,MATCH(_xlfn.MAXIFS(B126:IG126,metrics.rec,"Recatio"),B126:IG126,0)+1)))</f>
        <v>k=5, r=0.1</v>
      </c>
      <c r="IW126" s="1" t="str" cm="1">
        <f t="array" aca="1" ref="IW126" ca="1">CONCATENATE(INDIRECT(ADDRESS(1,MATCH(_xlfn.MINIFS(B126:IG126,metrics.rec,"Time"),B126:IG126,0)+1)), ", ", INDIRECT(ADDRESS(2,MATCH(_xlfn.MINIFS(B126:IG126,metrics.rec,"Time"),B126:IG126,0)+1)))</f>
        <v>k=5, r=0.9</v>
      </c>
    </row>
    <row r="127" spans="1:257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0.65080000000000005</v>
      </c>
      <c r="K127" s="5">
        <v>0.73699999999999999</v>
      </c>
      <c r="L127" s="5">
        <v>0.2258</v>
      </c>
      <c r="M127" s="5">
        <v>1.2699999999999999E-2</v>
      </c>
      <c r="N127" s="5">
        <v>0.84279999999999999</v>
      </c>
      <c r="O127" s="5"/>
      <c r="P127" s="5">
        <v>1</v>
      </c>
      <c r="Q127" s="5">
        <v>2.2854999999999999</v>
      </c>
      <c r="R127" s="4">
        <v>0.65990000000000004</v>
      </c>
      <c r="S127" s="4">
        <v>0.75639999999999996</v>
      </c>
      <c r="T127" s="4">
        <v>0.21</v>
      </c>
      <c r="U127" s="4">
        <v>2.3099999999999999E-2</v>
      </c>
      <c r="V127" s="4">
        <v>0.81699999999999995</v>
      </c>
      <c r="W127" s="4"/>
      <c r="X127" s="4">
        <v>1</v>
      </c>
      <c r="Y127" s="4">
        <v>2.1391</v>
      </c>
      <c r="Z127" s="5">
        <v>0.68300000000000005</v>
      </c>
      <c r="AA127" s="5">
        <v>0.80689999999999995</v>
      </c>
      <c r="AB127" s="5">
        <v>0.15920000000000001</v>
      </c>
      <c r="AC127" s="5">
        <v>3.4700000000000002E-2</v>
      </c>
      <c r="AD127" s="5">
        <v>0.76439999999999997</v>
      </c>
      <c r="AE127" s="5"/>
      <c r="AF127" s="5">
        <v>1</v>
      </c>
      <c r="AG127" s="5">
        <v>1.6283000000000001</v>
      </c>
      <c r="AH127" s="4">
        <v>0.74260000000000004</v>
      </c>
      <c r="AI127" s="4">
        <v>0.95379999999999998</v>
      </c>
      <c r="AJ127" s="4">
        <v>0.1048</v>
      </c>
      <c r="AK127" s="4">
        <v>5.4199999999999998E-2</v>
      </c>
      <c r="AL127" s="4">
        <v>0.53139999999999998</v>
      </c>
      <c r="AM127" s="4"/>
      <c r="AN127" s="4">
        <v>0.97640000000000005</v>
      </c>
      <c r="AO127" s="4">
        <v>0.87339999999999995</v>
      </c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>
        <v>0.66069999999999995</v>
      </c>
      <c r="BG127" s="14">
        <v>0.75970000000000004</v>
      </c>
      <c r="BH127" s="14">
        <v>0.2051</v>
      </c>
      <c r="BI127" s="14">
        <v>2.3199999999999998E-2</v>
      </c>
      <c r="BJ127" s="14">
        <v>0.81920000000000004</v>
      </c>
      <c r="BK127" s="14">
        <v>0.2384</v>
      </c>
      <c r="BL127" s="14">
        <v>1</v>
      </c>
      <c r="BM127" s="14">
        <v>1.1214999999999999</v>
      </c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0.66</v>
      </c>
      <c r="CU127" s="4">
        <v>0.75739999999999996</v>
      </c>
      <c r="CV127" s="4">
        <v>0.2082</v>
      </c>
      <c r="CW127" s="4">
        <v>2.3099999999999999E-2</v>
      </c>
      <c r="CX127" s="4">
        <v>0.81869999999999998</v>
      </c>
      <c r="CY127" s="4">
        <v>0.23910000000000001</v>
      </c>
      <c r="CZ127" s="4">
        <v>1</v>
      </c>
      <c r="DA127" s="4">
        <v>1.8143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0.66120000000000001</v>
      </c>
      <c r="EI127" s="5">
        <v>0.7611</v>
      </c>
      <c r="EJ127" s="5">
        <v>0.2046</v>
      </c>
      <c r="EK127" s="5">
        <v>2.3099999999999999E-2</v>
      </c>
      <c r="EL127" s="5">
        <v>0.81950000000000001</v>
      </c>
      <c r="EM127" s="5">
        <v>0.23899999999999999</v>
      </c>
      <c r="EN127" s="5">
        <v>1</v>
      </c>
      <c r="EO127" s="5">
        <v>1.86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0.6603</v>
      </c>
      <c r="FW127" s="4">
        <v>0.75860000000000005</v>
      </c>
      <c r="FX127" s="4">
        <v>0.2064</v>
      </c>
      <c r="FY127" s="4">
        <v>2.3099999999999999E-2</v>
      </c>
      <c r="FZ127" s="4">
        <v>0.81799999999999995</v>
      </c>
      <c r="GA127" s="4"/>
      <c r="GB127" s="4">
        <v>1</v>
      </c>
      <c r="GC127" s="4">
        <v>1.8216000000000001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0.66852222222222224</v>
      </c>
      <c r="II127" s="4">
        <f t="shared" si="49"/>
        <v>0.77739999999999998</v>
      </c>
      <c r="IJ127" s="4">
        <f t="shared" si="50"/>
        <v>0.19651111111111108</v>
      </c>
      <c r="IK127" s="4">
        <f t="shared" si="51"/>
        <v>2.4588888888888893E-2</v>
      </c>
      <c r="IL127" s="4">
        <f t="shared" si="52"/>
        <v>0.78739999999999988</v>
      </c>
      <c r="IM127" s="4">
        <f t="shared" si="53"/>
        <v>0.23883333333333334</v>
      </c>
      <c r="IN127" s="4">
        <f t="shared" si="54"/>
        <v>0.99737777777777781</v>
      </c>
      <c r="IO127" s="4">
        <f t="shared" si="55"/>
        <v>1.7883888888888886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r=0.1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r=0.1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r=0.1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k=5, r=0.9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k=5, r=0.1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k=15,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k=5, r=0.1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r=0.9</v>
      </c>
    </row>
    <row r="128" spans="1:257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0.71589999999999998</v>
      </c>
      <c r="K128" s="5">
        <v>0.86709999999999998</v>
      </c>
      <c r="L128" s="5">
        <v>0.113</v>
      </c>
      <c r="M128" s="5">
        <v>1.01E-2</v>
      </c>
      <c r="N128" s="5">
        <v>0.56069999999999998</v>
      </c>
      <c r="O128" s="5"/>
      <c r="P128" s="5">
        <v>1</v>
      </c>
      <c r="Q128" s="5">
        <v>2.2090999999999998</v>
      </c>
      <c r="R128" s="4">
        <v>0.72929999999999995</v>
      </c>
      <c r="S128" s="4">
        <v>0.90300000000000002</v>
      </c>
      <c r="T128" s="4">
        <v>0.1258</v>
      </c>
      <c r="U128" s="4">
        <v>1.52E-2</v>
      </c>
      <c r="V128" s="4">
        <v>0.51649999999999996</v>
      </c>
      <c r="W128" s="4"/>
      <c r="X128" s="4">
        <v>1</v>
      </c>
      <c r="Y128" s="4">
        <v>2.0666000000000002</v>
      </c>
      <c r="Z128" s="5">
        <v>0.73980000000000001</v>
      </c>
      <c r="AA128" s="5">
        <v>0.93600000000000005</v>
      </c>
      <c r="AB128" s="5">
        <v>0.1237</v>
      </c>
      <c r="AC128" s="5">
        <v>0.02</v>
      </c>
      <c r="AD128" s="5">
        <v>0.50180000000000002</v>
      </c>
      <c r="AE128" s="5"/>
      <c r="AF128" s="5">
        <v>0.998</v>
      </c>
      <c r="AG128" s="5">
        <v>1.3499000000000001</v>
      </c>
      <c r="AH128" s="4">
        <v>0.75519999999999998</v>
      </c>
      <c r="AI128" s="4">
        <v>0.98609999999999998</v>
      </c>
      <c r="AJ128" s="4">
        <v>7.8200000000000006E-2</v>
      </c>
      <c r="AK128" s="4">
        <v>5.3499999999999999E-2</v>
      </c>
      <c r="AL128" s="4">
        <v>0.48859999999999998</v>
      </c>
      <c r="AM128" s="4"/>
      <c r="AN128" s="4">
        <v>0.94610000000000005</v>
      </c>
      <c r="AO128" s="4">
        <v>0.71989999999999998</v>
      </c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14">
        <v>0.73019999999999996</v>
      </c>
      <c r="EI128" s="14">
        <v>0.90600000000000003</v>
      </c>
      <c r="EJ128" s="14">
        <v>0.1231</v>
      </c>
      <c r="EK128" s="14">
        <v>1.52E-2</v>
      </c>
      <c r="EL128" s="14">
        <v>0.51729999999999998</v>
      </c>
      <c r="EM128" s="14">
        <v>0.2293</v>
      </c>
      <c r="EN128" s="14">
        <v>0.99980000000000002</v>
      </c>
      <c r="EO128" s="14">
        <v>1.7637</v>
      </c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>
        <f t="shared" si="48"/>
        <v>0.72681666666666656</v>
      </c>
      <c r="II128" s="4">
        <f t="shared" si="49"/>
        <v>0.9010499999999998</v>
      </c>
      <c r="IJ128" s="4">
        <f t="shared" si="50"/>
        <v>0.11558333333333336</v>
      </c>
      <c r="IK128" s="4">
        <f t="shared" si="51"/>
        <v>1.9649999999999997E-2</v>
      </c>
      <c r="IL128" s="4">
        <f t="shared" si="52"/>
        <v>0.53199999999999992</v>
      </c>
      <c r="IM128" s="4">
        <f t="shared" si="53"/>
        <v>0.2293</v>
      </c>
      <c r="IN128" s="4">
        <f t="shared" si="54"/>
        <v>0.99065000000000014</v>
      </c>
      <c r="IO128" s="4">
        <f t="shared" si="55"/>
        <v>1.766416666666667</v>
      </c>
      <c r="IP128" s="1" t="str" cm="1">
        <f t="array" aca="1" ref="IP128" ca="1">CONCATENATE(INDIRECT(ADDRESS(1,MATCH(_xlfn.MINIFS(B128:IG128,metrics.rec,"MAE"),B128:IG128,0)+1)), ", ", INDIRECT(ADDRESS(2,MATCH(_xlfn.MINIFS(B128:IG128,metrics.rec,"MAE"),B128:IG128,0)+1)))</f>
        <v>k=5, r=0.1</v>
      </c>
      <c r="IQ128" s="1" t="str" cm="1">
        <f t="array" aca="1" ref="IQ128" ca="1">CONCATENATE(INDIRECT(ADDRESS(1,MATCH(_xlfn.MINIFS(B128:IG128,metrics.rec,"MSE"),B128:IG128,0)+1)), ", ", INDIRECT(ADDRESS(2,MATCH(_xlfn.MINIFS(B128:IG128,metrics.rec,"MSE"),B128:IG128,0)+1)))</f>
        <v>k=5, r=0.1</v>
      </c>
      <c r="IR128" s="1" t="str" cm="1">
        <f t="array" aca="1" ref="IR128" ca="1">CONCATENATE(INDIRECT(ADDRESS(1,MATCH(_xlfn.MAXIFS(B128:IG128,metrics.rec,"R"),B128:IG128,0)+1)), ", ", INDIRECT(ADDRESS(2,MATCH(_xlfn.MAXIFS(B128:IG128,metrics.rec,"R"),B128:IG128,0)+1)))</f>
        <v>k=5, r=0.1</v>
      </c>
      <c r="IS128" s="1" t="str" cm="1">
        <f t="array" aca="1" ref="IS128" ca="1">CONCATENATE(INDIRECT(ADDRESS(1,MATCH(_xlfn.MAXIFS(B128:IG128,metrics.rec,"Precision"),B128:IG128,0)+1)), ", ", INDIRECT(ADDRESS(2,MATCH(_xlfn.MAXIFS(B128:IG128,metrics.rec,"Precision"),B128:IG128,0)+1)))</f>
        <v>k=5, r=0.9</v>
      </c>
      <c r="IT128" s="1" t="str" cm="1">
        <f t="array" aca="1" ref="IT128" ca="1">CONCATENATE(INDIRECT(ADDRESS(1,MATCH(_xlfn.MAXIFS(B128:IG128,metrics.rec,"Recall"),B128:IG128,0)+1)), ", ", INDIRECT(ADDRESS(2,MATCH(_xlfn.MAXIFS(B128:IG128,metrics.rec,"Recall"),B128:IG128,0)+1)))</f>
        <v>k=5, r=0.1</v>
      </c>
      <c r="IU128" s="1" t="str" cm="1">
        <f t="array" aca="1" ref="IU128" ca="1">CONCATENATE(INDIRECT(ADDRESS(1,MATCH(_xlfn.MAXIFS(B128:IG128,metrics.rec,"Coverage"),B128:IG128,0)+1)), ", ", INDIRECT(ADDRESS(2,MATCH(_xlfn.MAXIFS(B128:IG128,metrics.rec,"Coverage"),B128:IG128,0)+1)))</f>
        <v>k=20, r=0.5</v>
      </c>
      <c r="IV128" s="1" t="str" cm="1">
        <f t="array" aca="1" ref="IV128" ca="1">CONCATENATE(INDIRECT(ADDRESS(1,MATCH(_xlfn.MAXIFS(B128:IG128,metrics.rec,"Recatio"),B128:IG128,0)+1)), ", ", INDIRECT(ADDRESS(2,MATCH(_xlfn.MAXIFS(B128:IG128,metrics.rec,"Recatio"),B128:IG128,0)+1)))</f>
        <v>k=5, r=0.1</v>
      </c>
      <c r="IW128" s="1" t="str" cm="1">
        <f t="array" aca="1" ref="IW128" ca="1">CONCATENATE(INDIRECT(ADDRESS(1,MATCH(_xlfn.MINIFS(B128:IG128,metrics.rec,"Time"),B128:IG128,0)+1)), ", ", INDIRECT(ADDRESS(2,MATCH(_xlfn.MINIFS(B128:IG128,metrics.rec,"Time"),B128:IG128,0)+1)))</f>
        <v>k=5, r=0.9</v>
      </c>
    </row>
    <row r="129" spans="1:257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>
        <v>0.67469999999999997</v>
      </c>
      <c r="EI129" s="14">
        <v>0.79290000000000005</v>
      </c>
      <c r="EJ129" s="14">
        <v>0.21179999999999999</v>
      </c>
      <c r="EK129" s="14">
        <v>1.6500000000000001E-2</v>
      </c>
      <c r="EL129" s="14">
        <v>0.80769999999999997</v>
      </c>
      <c r="EM129" s="14">
        <v>0.33090000000000003</v>
      </c>
      <c r="EN129" s="14">
        <v>1</v>
      </c>
      <c r="EO129" s="14">
        <v>2.0335000000000001</v>
      </c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>
        <f t="shared" si="48"/>
        <v>0.67469999999999997</v>
      </c>
      <c r="II129" s="4">
        <f t="shared" si="49"/>
        <v>0.79290000000000005</v>
      </c>
      <c r="IJ129" s="4">
        <f t="shared" si="50"/>
        <v>0.21179999999999999</v>
      </c>
      <c r="IK129" s="4">
        <f t="shared" si="51"/>
        <v>1.6500000000000001E-2</v>
      </c>
      <c r="IL129" s="4">
        <f t="shared" si="52"/>
        <v>0.80769999999999997</v>
      </c>
      <c r="IM129" s="4">
        <f t="shared" si="53"/>
        <v>0.33090000000000003</v>
      </c>
      <c r="IN129" s="4">
        <f t="shared" si="54"/>
        <v>1</v>
      </c>
      <c r="IO129" s="4">
        <f t="shared" si="55"/>
        <v>2.0335000000000001</v>
      </c>
      <c r="IP129" s="11" t="str" cm="1">
        <f t="array" aca="1" ref="IP129" ca="1">CONCATENATE(INDIRECT(ADDRESS(1,MATCH(_xlfn.MINIFS(B129:IG129,metrics.rec,"MAE"),B129:IG129,0)+1)), ", ", INDIRECT(ADDRESS(2,MATCH(_xlfn.MINIFS(B129:IG129,metrics.rec,"MAE"),B129:IG129,0)+1)))</f>
        <v>k=20, r=0.5</v>
      </c>
      <c r="IQ129" s="11" t="str" cm="1">
        <f t="array" aca="1" ref="IQ129" ca="1">CONCATENATE(INDIRECT(ADDRESS(1,MATCH(_xlfn.MINIFS(B129:IG129,metrics.rec,"MSE"),B129:IG129,0)+1)), ", ", INDIRECT(ADDRESS(2,MATCH(_xlfn.MINIFS(B129:IG129,metrics.rec,"MSE"),B129:IG129,0)+1)))</f>
        <v>k=20, r=0.5</v>
      </c>
      <c r="IR129" s="11" t="str" cm="1">
        <f t="array" aca="1" ref="IR129" ca="1">CONCATENATE(INDIRECT(ADDRESS(1,MATCH(_xlfn.MAXIFS(B129:IG129,metrics.rec,"R"),B129:IG129,0)+1)), ", ", INDIRECT(ADDRESS(2,MATCH(_xlfn.MAXIFS(B129:IG129,metrics.rec,"R"),B129:IG129,0)+1)))</f>
        <v>k=20, r=0.5</v>
      </c>
      <c r="IS129" s="11" t="str" cm="1">
        <f t="array" aca="1" ref="IS129" ca="1">CONCATENATE(INDIRECT(ADDRESS(1,MATCH(_xlfn.MAXIFS(B129:IG129,metrics.rec,"Precision"),B129:IG129,0)+1)), ", ", INDIRECT(ADDRESS(2,MATCH(_xlfn.MAXIFS(B129:IG129,metrics.rec,"Precision"),B129:IG129,0)+1)))</f>
        <v>k=20, r=0.5</v>
      </c>
      <c r="IT129" s="11" t="str" cm="1">
        <f t="array" aca="1" ref="IT129" ca="1">CONCATENATE(INDIRECT(ADDRESS(1,MATCH(_xlfn.MAXIFS(B129:IG129,metrics.rec,"Recall"),B129:IG129,0)+1)), ", ", INDIRECT(ADDRESS(2,MATCH(_xlfn.MAXIFS(B129:IG129,metrics.rec,"Recall"),B129:IG129,0)+1)))</f>
        <v>k=20, r=0.5</v>
      </c>
      <c r="IU129" s="11" t="str" cm="1">
        <f t="array" aca="1" ref="IU129" ca="1">CONCATENATE(INDIRECT(ADDRESS(1,MATCH(_xlfn.MAXIFS(B129:IG129,metrics.rec,"Coverage"),B129:IG129,0)+1)), ", ", INDIRECT(ADDRESS(2,MATCH(_xlfn.MAXIFS(B129:IG129,metrics.rec,"Coverage"),B129:IG129,0)+1)))</f>
        <v>k=20, r=0.5</v>
      </c>
      <c r="IV129" s="11" t="str" cm="1">
        <f t="array" aca="1" ref="IV129" ca="1">CONCATENATE(INDIRECT(ADDRESS(1,MATCH(_xlfn.MAXIFS(B129:IG129,metrics.rec,"Recatio"),B129:IG129,0)+1)), ", ", INDIRECT(ADDRESS(2,MATCH(_xlfn.MAXIFS(B129:IG129,metrics.rec,"Recatio"),B129:IG129,0)+1)))</f>
        <v>k=20, r=0.5</v>
      </c>
      <c r="IW129" s="11" t="str" cm="1">
        <f t="array" aca="1" ref="IW129" ca="1">CONCATENATE(INDIRECT(ADDRESS(1,MATCH(_xlfn.MINIFS(B129:IG129,metrics.rec,"Time"),B129:IG129,0)+1)), ", ", INDIRECT(ADDRESS(2,MATCH(_xlfn.MINIFS(B129:IG129,metrics.rec,"Time"),B129:IG129,0)+1)))</f>
        <v>k=20, r=0.5</v>
      </c>
    </row>
    <row r="130" spans="1:257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>
        <v>0.67430000000000001</v>
      </c>
      <c r="EI130" s="14">
        <v>0.79179999999999995</v>
      </c>
      <c r="EJ130" s="14">
        <v>0.2165</v>
      </c>
      <c r="EK130" s="14">
        <v>1.6500000000000001E-2</v>
      </c>
      <c r="EL130" s="14">
        <v>0.80759999999999998</v>
      </c>
      <c r="EM130" s="14">
        <v>0.3306</v>
      </c>
      <c r="EN130" s="14">
        <v>1</v>
      </c>
      <c r="EO130" s="14">
        <v>2.1097999999999999</v>
      </c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>
        <f t="shared" si="48"/>
        <v>0.67430000000000001</v>
      </c>
      <c r="II130" s="4">
        <f t="shared" si="49"/>
        <v>0.79179999999999995</v>
      </c>
      <c r="IJ130" s="4">
        <f t="shared" si="50"/>
        <v>0.2165</v>
      </c>
      <c r="IK130" s="4">
        <f t="shared" si="51"/>
        <v>1.6500000000000001E-2</v>
      </c>
      <c r="IL130" s="4">
        <f t="shared" si="52"/>
        <v>0.80759999999999998</v>
      </c>
      <c r="IM130" s="4">
        <f t="shared" si="53"/>
        <v>0.3306</v>
      </c>
      <c r="IN130" s="4">
        <f t="shared" si="54"/>
        <v>1</v>
      </c>
      <c r="IO130" s="4">
        <f t="shared" si="55"/>
        <v>2.1097999999999999</v>
      </c>
      <c r="IP130" s="11" t="str" cm="1">
        <f t="array" aca="1" ref="IP130" ca="1">CONCATENATE(INDIRECT(ADDRESS(1,MATCH(_xlfn.MINIFS(B130:IG130,metrics.rec,"MAE"),B130:IG130,0)+1)), ", ", INDIRECT(ADDRESS(2,MATCH(_xlfn.MINIFS(B130:IG130,metrics.rec,"MAE"),B130:IG130,0)+1)))</f>
        <v>k=20, r=0.5</v>
      </c>
      <c r="IQ130" s="11" t="str" cm="1">
        <f t="array" aca="1" ref="IQ130" ca="1">CONCATENATE(INDIRECT(ADDRESS(1,MATCH(_xlfn.MINIFS(B130:IG130,metrics.rec,"MSE"),B130:IG130,0)+1)), ", ", INDIRECT(ADDRESS(2,MATCH(_xlfn.MINIFS(B130:IG130,metrics.rec,"MSE"),B130:IG130,0)+1)))</f>
        <v>k=20, r=0.5</v>
      </c>
      <c r="IR130" s="11" t="str" cm="1">
        <f t="array" aca="1" ref="IR130" ca="1">CONCATENATE(INDIRECT(ADDRESS(1,MATCH(_xlfn.MAXIFS(B130:IG130,metrics.rec,"R"),B130:IG130,0)+1)), ", ", INDIRECT(ADDRESS(2,MATCH(_xlfn.MAXIFS(B130:IG130,metrics.rec,"R"),B130:IG130,0)+1)))</f>
        <v>k=20, r=0.5</v>
      </c>
      <c r="IS130" s="11" t="str" cm="1">
        <f t="array" aca="1" ref="IS130" ca="1">CONCATENATE(INDIRECT(ADDRESS(1,MATCH(_xlfn.MAXIFS(B130:IG130,metrics.rec,"Precision"),B130:IG130,0)+1)), ", ", INDIRECT(ADDRESS(2,MATCH(_xlfn.MAXIFS(B130:IG130,metrics.rec,"Precision"),B130:IG130,0)+1)))</f>
        <v>k=20, r=0.5</v>
      </c>
      <c r="IT130" s="11" t="str" cm="1">
        <f t="array" aca="1" ref="IT130" ca="1">CONCATENATE(INDIRECT(ADDRESS(1,MATCH(_xlfn.MAXIFS(B130:IG130,metrics.rec,"Recall"),B130:IG130,0)+1)), ", ", INDIRECT(ADDRESS(2,MATCH(_xlfn.MAXIFS(B130:IG130,metrics.rec,"Recall"),B130:IG130,0)+1)))</f>
        <v>k=20, r=0.5</v>
      </c>
      <c r="IU130" s="11" t="str" cm="1">
        <f t="array" aca="1" ref="IU130" ca="1">CONCATENATE(INDIRECT(ADDRESS(1,MATCH(_xlfn.MAXIFS(B130:IG130,metrics.rec,"Coverage"),B130:IG130,0)+1)), ", ", INDIRECT(ADDRESS(2,MATCH(_xlfn.MAXIFS(B130:IG130,metrics.rec,"Coverage"),B130:IG130,0)+1)))</f>
        <v>k=20, r=0.5</v>
      </c>
      <c r="IV130" s="11" t="str" cm="1">
        <f t="array" aca="1" ref="IV130" ca="1">CONCATENATE(INDIRECT(ADDRESS(1,MATCH(_xlfn.MAXIFS(B130:IG130,metrics.rec,"Recatio"),B130:IG130,0)+1)), ", ", INDIRECT(ADDRESS(2,MATCH(_xlfn.MAXIFS(B130:IG130,metrics.rec,"Recatio"),B130:IG130,0)+1)))</f>
        <v>k=20, r=0.5</v>
      </c>
      <c r="IW130" s="11" t="str" cm="1">
        <f t="array" aca="1" ref="IW130" ca="1">CONCATENATE(INDIRECT(ADDRESS(1,MATCH(_xlfn.MINIFS(B130:IG130,metrics.rec,"Time"),B130:IG130,0)+1)), ", ", INDIRECT(ADDRESS(2,MATCH(_xlfn.MINIFS(B130:IG130,metrics.rec,"Time"),B130:IG130,0)+1)))</f>
        <v>k=20, r=0.5</v>
      </c>
    </row>
    <row r="131" spans="1:257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0.74439999999999995</v>
      </c>
      <c r="K131" s="5">
        <v>0.95130000000000003</v>
      </c>
      <c r="L131" s="5">
        <v>8.1199999999999994E-2</v>
      </c>
      <c r="M131" s="5">
        <v>6.1000000000000004E-3</v>
      </c>
      <c r="N131" s="5">
        <v>0.8105</v>
      </c>
      <c r="O131" s="5"/>
      <c r="P131" s="5">
        <v>1</v>
      </c>
      <c r="Q131" s="5">
        <v>6.4984999999999999</v>
      </c>
      <c r="R131" s="4">
        <v>0.76</v>
      </c>
      <c r="S131" s="4">
        <v>0.98019999999999996</v>
      </c>
      <c r="T131" s="4">
        <v>1.83E-2</v>
      </c>
      <c r="U131" s="4">
        <v>1.17E-2</v>
      </c>
      <c r="V131" s="4">
        <v>0.78979999999999995</v>
      </c>
      <c r="W131" s="4"/>
      <c r="X131" s="4">
        <v>1</v>
      </c>
      <c r="Y131" s="4">
        <v>4.0601000000000003</v>
      </c>
      <c r="Z131" s="5">
        <v>0.77639999999999998</v>
      </c>
      <c r="AA131" s="5">
        <v>1.0142</v>
      </c>
      <c r="AB131" s="5">
        <v>-1.8800000000000001E-2</v>
      </c>
      <c r="AC131" s="5">
        <v>2.1100000000000001E-2</v>
      </c>
      <c r="AD131" s="5">
        <v>0.74370000000000003</v>
      </c>
      <c r="AE131" s="5"/>
      <c r="AF131" s="5">
        <v>1</v>
      </c>
      <c r="AG131" s="5">
        <v>1.5855999999999999</v>
      </c>
      <c r="AH131" s="4">
        <v>0.81820000000000004</v>
      </c>
      <c r="AI131" s="4">
        <v>1.1224000000000001</v>
      </c>
      <c r="AJ131" s="4">
        <v>-2.8500000000000001E-2</v>
      </c>
      <c r="AK131" s="4">
        <v>6.8599999999999994E-2</v>
      </c>
      <c r="AL131" s="4">
        <v>0.4874</v>
      </c>
      <c r="AM131" s="4"/>
      <c r="AN131" s="4">
        <v>0.97440000000000004</v>
      </c>
      <c r="AO131" s="4">
        <v>0.40600000000000003</v>
      </c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14">
        <v>0.75960000000000005</v>
      </c>
      <c r="EI131" s="14">
        <v>0.98029999999999995</v>
      </c>
      <c r="EJ131" s="14">
        <v>2.2200000000000001E-2</v>
      </c>
      <c r="EK131" s="14">
        <v>1.1599999999999999E-2</v>
      </c>
      <c r="EL131" s="14">
        <v>0.7913</v>
      </c>
      <c r="EM131" s="14">
        <v>0.45829999999999999</v>
      </c>
      <c r="EN131" s="14">
        <v>1</v>
      </c>
      <c r="EO131" s="14">
        <v>4.0749000000000004</v>
      </c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>
        <f t="shared" si="48"/>
        <v>0.76454999999999995</v>
      </c>
      <c r="II131" s="4">
        <f t="shared" si="49"/>
        <v>0.99393333333333322</v>
      </c>
      <c r="IJ131" s="4">
        <f t="shared" si="50"/>
        <v>3.348333333333333E-2</v>
      </c>
      <c r="IK131" s="4">
        <f t="shared" si="51"/>
        <v>2.0183333333333331E-2</v>
      </c>
      <c r="IL131" s="4">
        <f t="shared" si="52"/>
        <v>0.74116666666666664</v>
      </c>
      <c r="IM131" s="4">
        <f t="shared" si="53"/>
        <v>0.45829999999999999</v>
      </c>
      <c r="IN131" s="4">
        <f t="shared" si="54"/>
        <v>0.99573333333333336</v>
      </c>
      <c r="IO131" s="4">
        <f t="shared" si="55"/>
        <v>4.4756999999999998</v>
      </c>
      <c r="IP131" s="1" t="str" cm="1">
        <f t="array" aca="1" ref="IP131" ca="1">CONCATENATE(INDIRECT(ADDRESS(1,MATCH(_xlfn.MINIFS(B131:IG131,metrics.rec,"MAE"),B131:IG131,0)+1)), ", ", INDIRECT(ADDRESS(2,MATCH(_xlfn.MINIFS(B131:IG131,metrics.rec,"MAE"),B131:IG131,0)+1)))</f>
        <v>k=5, r=0.1</v>
      </c>
      <c r="IQ131" s="1" t="str" cm="1">
        <f t="array" aca="1" ref="IQ131" ca="1">CONCATENATE(INDIRECT(ADDRESS(1,MATCH(_xlfn.MINIFS(B131:IG131,metrics.rec,"MSE"),B131:IG131,0)+1)), ", ", INDIRECT(ADDRESS(2,MATCH(_xlfn.MINIFS(B131:IG131,metrics.rec,"MSE"),B131:IG131,0)+1)))</f>
        <v>k=5, r=0.1</v>
      </c>
      <c r="IR131" s="1" t="str" cm="1">
        <f t="array" aca="1" ref="IR131" ca="1">CONCATENATE(INDIRECT(ADDRESS(1,MATCH(_xlfn.MAXIFS(B131:IG131,metrics.rec,"R"),B131:IG131,0)+1)), ", ", INDIRECT(ADDRESS(2,MATCH(_xlfn.MAXIFS(B131:IG131,metrics.rec,"R"),B131:IG131,0)+1)))</f>
        <v>k=5, r=0.1</v>
      </c>
      <c r="IS131" s="1" t="str" cm="1">
        <f t="array" aca="1" ref="IS131" ca="1">CONCATENATE(INDIRECT(ADDRESS(1,MATCH(_xlfn.MAXIFS(B131:IG131,metrics.rec,"Precision"),B131:IG131,0)+1)), ", ", INDIRECT(ADDRESS(2,MATCH(_xlfn.MAXIFS(B131:IG131,metrics.rec,"Precision"),B131:IG131,0)+1)))</f>
        <v>k=5, r=0.9</v>
      </c>
      <c r="IT131" s="1" t="str" cm="1">
        <f t="array" aca="1" ref="IT131" ca="1">CONCATENATE(INDIRECT(ADDRESS(1,MATCH(_xlfn.MAXIFS(B131:IG131,metrics.rec,"Recall"),B131:IG131,0)+1)), ", ", INDIRECT(ADDRESS(2,MATCH(_xlfn.MAXIFS(B131:IG131,metrics.rec,"Recall"),B131:IG131,0)+1)))</f>
        <v>k=5, r=0.1</v>
      </c>
      <c r="IU131" s="1" t="str" cm="1">
        <f t="array" aca="1" ref="IU131" ca="1">CONCATENATE(INDIRECT(ADDRESS(1,MATCH(_xlfn.MAXIFS(B131:IG131,metrics.rec,"Coverage"),B131:IG131,0)+1)), ", ", INDIRECT(ADDRESS(2,MATCH(_xlfn.MAXIFS(B131:IG131,metrics.rec,"Coverage"),B131:IG131,0)+1)))</f>
        <v>k=20, r=0.5</v>
      </c>
      <c r="IV131" s="1" t="str" cm="1">
        <f t="array" aca="1" ref="IV131" ca="1">CONCATENATE(INDIRECT(ADDRESS(1,MATCH(_xlfn.MAXIFS(B131:IG131,metrics.rec,"Recatio"),B131:IG131,0)+1)), ", ", INDIRECT(ADDRESS(2,MATCH(_xlfn.MAXIFS(B131:IG131,metrics.rec,"Recatio"),B131:IG131,0)+1)))</f>
        <v>k=5, r=0.1</v>
      </c>
      <c r="IW131" s="1" t="str" cm="1">
        <f t="array" aca="1" ref="IW131" ca="1">CONCATENATE(INDIRECT(ADDRESS(1,MATCH(_xlfn.MINIFS(B131:IG131,metrics.rec,"Time"),B131:IG131,0)+1)), ", ", INDIRECT(ADDRESS(2,MATCH(_xlfn.MINIFS(B131:IG131,metrics.rec,"Time"),B131:IG131,0)+1)))</f>
        <v>k=5, r=0.9</v>
      </c>
    </row>
    <row r="132" spans="1:257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0.64229999999999998</v>
      </c>
      <c r="K132" s="5">
        <v>0.7238</v>
      </c>
      <c r="L132" s="5">
        <v>0.2422</v>
      </c>
      <c r="M132" s="5">
        <v>1.21E-2</v>
      </c>
      <c r="N132" s="5">
        <v>0.82720000000000005</v>
      </c>
      <c r="O132" s="5"/>
      <c r="P132" s="5">
        <v>0.99839999999999995</v>
      </c>
      <c r="Q132" s="5">
        <v>2.2766000000000002</v>
      </c>
      <c r="R132" s="4">
        <v>0.6583</v>
      </c>
      <c r="S132" s="4">
        <v>0.75590000000000002</v>
      </c>
      <c r="T132" s="4">
        <v>0.2099</v>
      </c>
      <c r="U132" s="4">
        <v>2.1100000000000001E-2</v>
      </c>
      <c r="V132" s="4">
        <v>0.79410000000000003</v>
      </c>
      <c r="W132" s="4"/>
      <c r="X132" s="4">
        <v>0.998</v>
      </c>
      <c r="Y132" s="4">
        <v>1.8615999999999999</v>
      </c>
      <c r="Z132" s="5">
        <v>0.6865</v>
      </c>
      <c r="AA132" s="5">
        <v>0.81740000000000002</v>
      </c>
      <c r="AB132" s="5">
        <v>0.1452</v>
      </c>
      <c r="AC132" s="5">
        <v>2.76E-2</v>
      </c>
      <c r="AD132" s="5">
        <v>0.73250000000000004</v>
      </c>
      <c r="AE132" s="5"/>
      <c r="AF132" s="5">
        <v>0.99150000000000005</v>
      </c>
      <c r="AG132" s="5">
        <v>1.3748</v>
      </c>
      <c r="AH132" s="4">
        <v>0.76770000000000005</v>
      </c>
      <c r="AI132" s="4">
        <v>1.01</v>
      </c>
      <c r="AJ132" s="4">
        <v>2.4400000000000002E-2</v>
      </c>
      <c r="AK132" s="4">
        <v>4.8899999999999999E-2</v>
      </c>
      <c r="AL132" s="4">
        <v>0.5383</v>
      </c>
      <c r="AM132" s="4"/>
      <c r="AN132" s="4">
        <v>0.87960000000000005</v>
      </c>
      <c r="AO132" s="4">
        <v>0.82669999999999999</v>
      </c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>
        <v>0.65769999999999995</v>
      </c>
      <c r="BG132" s="14">
        <v>0.755</v>
      </c>
      <c r="BH132" s="14">
        <v>0.20979999999999999</v>
      </c>
      <c r="BI132" s="14">
        <v>2.1100000000000001E-2</v>
      </c>
      <c r="BJ132" s="14">
        <v>0.79620000000000002</v>
      </c>
      <c r="BK132" s="14">
        <v>0.25409999999999999</v>
      </c>
      <c r="BL132" s="14">
        <v>0.99770000000000003</v>
      </c>
      <c r="BM132" s="14">
        <v>1.1208</v>
      </c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0.65780000000000005</v>
      </c>
      <c r="CU132" s="4">
        <v>0.75570000000000004</v>
      </c>
      <c r="CV132" s="4">
        <v>0.20880000000000001</v>
      </c>
      <c r="CW132" s="4">
        <v>2.1100000000000001E-2</v>
      </c>
      <c r="CX132" s="4">
        <v>0.79569999999999996</v>
      </c>
      <c r="CY132" s="4">
        <v>0.25409999999999999</v>
      </c>
      <c r="CZ132" s="4">
        <v>0.99760000000000004</v>
      </c>
      <c r="DA132" s="4">
        <v>1.7845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0.65820000000000001</v>
      </c>
      <c r="EI132" s="5">
        <v>0.75739999999999996</v>
      </c>
      <c r="EJ132" s="5">
        <v>0.21110000000000001</v>
      </c>
      <c r="EK132" s="5">
        <v>2.1100000000000001E-2</v>
      </c>
      <c r="EL132" s="5">
        <v>0.7954</v>
      </c>
      <c r="EM132" s="5">
        <v>0.25459999999999999</v>
      </c>
      <c r="EN132" s="5">
        <v>0.99770000000000003</v>
      </c>
      <c r="EO132" s="5">
        <v>1.9126000000000001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0.65710000000000002</v>
      </c>
      <c r="FW132" s="4">
        <v>0.75439999999999996</v>
      </c>
      <c r="FX132" s="4">
        <v>0.21199999999999999</v>
      </c>
      <c r="FY132" s="4">
        <v>2.1100000000000001E-2</v>
      </c>
      <c r="FZ132" s="4">
        <v>0.7944</v>
      </c>
      <c r="GA132" s="4"/>
      <c r="GB132" s="4">
        <v>0.99790000000000001</v>
      </c>
      <c r="GC132" s="4">
        <v>1.8462000000000001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0.668011111111111</v>
      </c>
      <c r="II132" s="4">
        <f t="shared" si="49"/>
        <v>0.77959999999999985</v>
      </c>
      <c r="IJ132" s="4">
        <f t="shared" si="50"/>
        <v>0.19218888888888888</v>
      </c>
      <c r="IK132" s="4">
        <f t="shared" si="51"/>
        <v>2.2011111111111113E-2</v>
      </c>
      <c r="IL132" s="4">
        <f t="shared" si="52"/>
        <v>0.7690111111111112</v>
      </c>
      <c r="IM132" s="4">
        <f t="shared" si="53"/>
        <v>0.25426666666666664</v>
      </c>
      <c r="IN132" s="4">
        <f t="shared" si="54"/>
        <v>0.98403333333333343</v>
      </c>
      <c r="IO132" s="4">
        <f t="shared" si="55"/>
        <v>1.7299333333333331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r=0.1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r=0.1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k=5, r=0.1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k=5, r=0.9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k=5, r=0.1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k=20,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k=5, r=0.3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r=0.9</v>
      </c>
    </row>
    <row r="133" spans="1:257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0.68659999999999999</v>
      </c>
      <c r="K133" s="5">
        <v>0.81669999999999998</v>
      </c>
      <c r="L133" s="5">
        <v>0.19900000000000001</v>
      </c>
      <c r="M133" s="5">
        <v>8.8999999999999999E-3</v>
      </c>
      <c r="N133" s="5">
        <v>0.64339999999999997</v>
      </c>
      <c r="O133" s="5"/>
      <c r="P133" s="5">
        <v>0.99839999999999995</v>
      </c>
      <c r="Q133" s="5">
        <v>2.2662</v>
      </c>
      <c r="R133" s="4">
        <v>0.70550000000000002</v>
      </c>
      <c r="S133" s="4">
        <v>0.8589</v>
      </c>
      <c r="T133" s="4">
        <v>0.1875</v>
      </c>
      <c r="U133" s="4">
        <v>1.38E-2</v>
      </c>
      <c r="V133" s="4">
        <v>0.60499999999999998</v>
      </c>
      <c r="W133" s="4"/>
      <c r="X133" s="4">
        <v>0.998</v>
      </c>
      <c r="Y133" s="4">
        <v>1.8977999999999999</v>
      </c>
      <c r="Z133" s="5">
        <v>0.71579999999999999</v>
      </c>
      <c r="AA133" s="5">
        <v>0.88780000000000003</v>
      </c>
      <c r="AB133" s="5">
        <v>0.151</v>
      </c>
      <c r="AC133" s="5">
        <v>0.02</v>
      </c>
      <c r="AD133" s="5">
        <v>0.60770000000000002</v>
      </c>
      <c r="AE133" s="5"/>
      <c r="AF133" s="5">
        <v>0.99150000000000005</v>
      </c>
      <c r="AG133" s="5">
        <v>1.3837999999999999</v>
      </c>
      <c r="AH133" s="4">
        <v>0.76239999999999997</v>
      </c>
      <c r="AI133" s="4">
        <v>0.99770000000000003</v>
      </c>
      <c r="AJ133" s="4">
        <v>3.44E-2</v>
      </c>
      <c r="AK133" s="4">
        <v>4.9599999999999998E-2</v>
      </c>
      <c r="AL133" s="4">
        <v>0.52880000000000005</v>
      </c>
      <c r="AM133" s="4"/>
      <c r="AN133" s="4">
        <v>0.88080000000000003</v>
      </c>
      <c r="AO133" s="4">
        <v>0.73060000000000003</v>
      </c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>
        <v>0.7056</v>
      </c>
      <c r="EI133" s="5">
        <v>0.86280000000000001</v>
      </c>
      <c r="EJ133" s="5">
        <v>0.1832</v>
      </c>
      <c r="EK133" s="5">
        <v>1.38E-2</v>
      </c>
      <c r="EL133" s="5">
        <v>0.60499999999999998</v>
      </c>
      <c r="EM133" s="5">
        <v>0.29620000000000002</v>
      </c>
      <c r="EN133" s="5">
        <v>0.99770000000000003</v>
      </c>
      <c r="EO133" s="5">
        <v>1.9094</v>
      </c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>
        <f t="shared" si="48"/>
        <v>0.70618333333333327</v>
      </c>
      <c r="II133" s="4">
        <f t="shared" si="49"/>
        <v>0.86373333333333324</v>
      </c>
      <c r="IJ133" s="4">
        <f t="shared" si="50"/>
        <v>0.16088333333333335</v>
      </c>
      <c r="IK133" s="4">
        <f t="shared" si="51"/>
        <v>1.8250000000000002E-2</v>
      </c>
      <c r="IL133" s="4">
        <f t="shared" si="52"/>
        <v>0.61298333333333332</v>
      </c>
      <c r="IM133" s="4">
        <f t="shared" si="53"/>
        <v>0.29620000000000002</v>
      </c>
      <c r="IN133" s="4">
        <f t="shared" si="54"/>
        <v>0.97738333333333338</v>
      </c>
      <c r="IO133" s="4">
        <f t="shared" si="55"/>
        <v>1.8056666666666665</v>
      </c>
      <c r="IP133" s="1" t="str" cm="1">
        <f t="array" aca="1" ref="IP133" ca="1">CONCATENATE(INDIRECT(ADDRESS(1,MATCH(_xlfn.MINIFS(B133:IG133,metrics.rec,"MAE"),B133:IG133,0)+1)), ", ", INDIRECT(ADDRESS(2,MATCH(_xlfn.MINIFS(B133:IG133,metrics.rec,"MAE"),B133:IG133,0)+1)))</f>
        <v>k=5, r=0.1</v>
      </c>
      <c r="IQ133" s="1" t="str" cm="1">
        <f t="array" aca="1" ref="IQ133" ca="1">CONCATENATE(INDIRECT(ADDRESS(1,MATCH(_xlfn.MINIFS(B133:IG133,metrics.rec,"MSE"),B133:IG133,0)+1)), ", ", INDIRECT(ADDRESS(2,MATCH(_xlfn.MINIFS(B133:IG133,metrics.rec,"MSE"),B133:IG133,0)+1)))</f>
        <v>k=5, r=0.1</v>
      </c>
      <c r="IR133" s="1" t="str" cm="1">
        <f t="array" aca="1" ref="IR133" ca="1">CONCATENATE(INDIRECT(ADDRESS(1,MATCH(_xlfn.MAXIFS(B133:IG133,metrics.rec,"R"),B133:IG133,0)+1)), ", ", INDIRECT(ADDRESS(2,MATCH(_xlfn.MAXIFS(B133:IG133,metrics.rec,"R"),B133:IG133,0)+1)))</f>
        <v>k=5, r=0.1</v>
      </c>
      <c r="IS133" s="1" t="str" cm="1">
        <f t="array" aca="1" ref="IS133" ca="1">CONCATENATE(INDIRECT(ADDRESS(1,MATCH(_xlfn.MAXIFS(B133:IG133,metrics.rec,"Precision"),B133:IG133,0)+1)), ", ", INDIRECT(ADDRESS(2,MATCH(_xlfn.MAXIFS(B133:IG133,metrics.rec,"Precision"),B133:IG133,0)+1)))</f>
        <v>k=5, r=0.9</v>
      </c>
      <c r="IT133" s="1" t="str" cm="1">
        <f t="array" aca="1" ref="IT133" ca="1">CONCATENATE(INDIRECT(ADDRESS(1,MATCH(_xlfn.MAXIFS(B133:IG133,metrics.rec,"Recall"),B133:IG133,0)+1)), ", ", INDIRECT(ADDRESS(2,MATCH(_xlfn.MAXIFS(B133:IG133,metrics.rec,"Recall"),B133:IG133,0)+1)))</f>
        <v>k=5, r=0.1</v>
      </c>
      <c r="IU133" s="1" t="str" cm="1">
        <f t="array" aca="1" ref="IU133" ca="1">CONCATENATE(INDIRECT(ADDRESS(1,MATCH(_xlfn.MAXIFS(B133:IG133,metrics.rec,"Coverage"),B133:IG133,0)+1)), ", ", INDIRECT(ADDRESS(2,MATCH(_xlfn.MAXIFS(B133:IG133,metrics.rec,"Coverage"),B133:IG133,0)+1)))</f>
        <v>k=20, r=0.5</v>
      </c>
      <c r="IV133" s="1" t="str" cm="1">
        <f t="array" aca="1" ref="IV133" ca="1">CONCATENATE(INDIRECT(ADDRESS(1,MATCH(_xlfn.MAXIFS(B133:IG133,metrics.rec,"Recatio"),B133:IG133,0)+1)), ", ", INDIRECT(ADDRESS(2,MATCH(_xlfn.MAXIFS(B133:IG133,metrics.rec,"Recatio"),B133:IG133,0)+1)))</f>
        <v>k=5, r=0.3</v>
      </c>
      <c r="IW133" s="1" t="str" cm="1">
        <f t="array" aca="1" ref="IW133" ca="1">CONCATENATE(INDIRECT(ADDRESS(1,MATCH(_xlfn.MINIFS(B133:IG133,metrics.rec,"Time"),B133:IG133,0)+1)), ", ", INDIRECT(ADDRESS(2,MATCH(_xlfn.MINIFS(B133:IG133,metrics.rec,"Time"),B133:IG133,0)+1)))</f>
        <v>k=5, r=0.9</v>
      </c>
    </row>
    <row r="134" spans="1:257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0.64419999999999999</v>
      </c>
      <c r="K134" s="5">
        <v>0.73509999999999998</v>
      </c>
      <c r="L134" s="5">
        <v>0.28749999999999998</v>
      </c>
      <c r="M134" s="5">
        <v>6.0000000000000001E-3</v>
      </c>
      <c r="N134" s="5">
        <v>0.85270000000000001</v>
      </c>
      <c r="O134" s="5"/>
      <c r="P134" s="5">
        <v>0.99839999999999995</v>
      </c>
      <c r="Q134" s="5">
        <v>2.4298999999999999</v>
      </c>
      <c r="R134" s="4">
        <v>0.65759999999999996</v>
      </c>
      <c r="S134" s="4">
        <v>0.76439999999999997</v>
      </c>
      <c r="T134" s="4">
        <v>0.26040000000000002</v>
      </c>
      <c r="U134" s="4">
        <v>1.15E-2</v>
      </c>
      <c r="V134" s="4">
        <v>0.83350000000000002</v>
      </c>
      <c r="W134" s="4"/>
      <c r="X134" s="4">
        <v>0.998</v>
      </c>
      <c r="Y134" s="4">
        <v>1.9669000000000001</v>
      </c>
      <c r="Z134" s="5">
        <v>0.68359999999999999</v>
      </c>
      <c r="AA134" s="5">
        <v>0.82079999999999997</v>
      </c>
      <c r="AB134" s="5">
        <v>0.19139999999999999</v>
      </c>
      <c r="AC134" s="5">
        <v>1.9900000000000001E-2</v>
      </c>
      <c r="AD134" s="5">
        <v>0.78600000000000003</v>
      </c>
      <c r="AE134" s="5"/>
      <c r="AF134" s="5">
        <v>0.99150000000000005</v>
      </c>
      <c r="AG134" s="5">
        <v>1.4242999999999999</v>
      </c>
      <c r="AH134" s="4">
        <v>0.75780000000000003</v>
      </c>
      <c r="AI134" s="4">
        <v>0.98640000000000005</v>
      </c>
      <c r="AJ134" s="4">
        <v>3.8300000000000001E-2</v>
      </c>
      <c r="AK134" s="4">
        <v>5.0900000000000001E-2</v>
      </c>
      <c r="AL134" s="4">
        <v>0.54749999999999999</v>
      </c>
      <c r="AM134" s="4"/>
      <c r="AN134" s="4">
        <v>0.88080000000000003</v>
      </c>
      <c r="AO134" s="4">
        <v>0.73050000000000004</v>
      </c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14">
        <v>0.65820000000000001</v>
      </c>
      <c r="EI134" s="14">
        <v>0.76619999999999999</v>
      </c>
      <c r="EJ134" s="14">
        <v>0.25950000000000001</v>
      </c>
      <c r="EK134" s="14">
        <v>1.15E-2</v>
      </c>
      <c r="EL134" s="14">
        <v>0.83489999999999998</v>
      </c>
      <c r="EM134" s="14">
        <v>0.49159999999999998</v>
      </c>
      <c r="EN134" s="14">
        <v>0.99770000000000003</v>
      </c>
      <c r="EO134" s="14">
        <v>2.0009000000000001</v>
      </c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>
        <f t="shared" si="48"/>
        <v>0.67200000000000004</v>
      </c>
      <c r="II134" s="4">
        <f t="shared" si="49"/>
        <v>0.79588333333333328</v>
      </c>
      <c r="IJ134" s="4">
        <f t="shared" si="50"/>
        <v>0.22095000000000001</v>
      </c>
      <c r="IK134" s="4">
        <f t="shared" si="51"/>
        <v>1.6966666666666668E-2</v>
      </c>
      <c r="IL134" s="4">
        <f t="shared" si="52"/>
        <v>0.78588333333333338</v>
      </c>
      <c r="IM134" s="4">
        <f t="shared" si="53"/>
        <v>0.49159999999999998</v>
      </c>
      <c r="IN134" s="4">
        <f t="shared" si="54"/>
        <v>0.97738333333333338</v>
      </c>
      <c r="IO134" s="4">
        <f t="shared" si="55"/>
        <v>1.8951666666666664</v>
      </c>
      <c r="IP134" s="1" t="str" cm="1">
        <f t="array" aca="1" ref="IP134" ca="1">CONCATENATE(INDIRECT(ADDRESS(1,MATCH(_xlfn.MINIFS(B134:IG134,metrics.rec,"MAE"),B134:IG134,0)+1)), ", ", INDIRECT(ADDRESS(2,MATCH(_xlfn.MINIFS(B134:IG134,metrics.rec,"MAE"),B134:IG134,0)+1)))</f>
        <v>k=5, r=0.1</v>
      </c>
      <c r="IQ134" s="1" t="str" cm="1">
        <f t="array" aca="1" ref="IQ134" ca="1">CONCATENATE(INDIRECT(ADDRESS(1,MATCH(_xlfn.MINIFS(B134:IG134,metrics.rec,"MSE"),B134:IG134,0)+1)), ", ", INDIRECT(ADDRESS(2,MATCH(_xlfn.MINIFS(B134:IG134,metrics.rec,"MSE"),B134:IG134,0)+1)))</f>
        <v>k=5, r=0.1</v>
      </c>
      <c r="IR134" s="1" t="str" cm="1">
        <f t="array" aca="1" ref="IR134" ca="1">CONCATENATE(INDIRECT(ADDRESS(1,MATCH(_xlfn.MAXIFS(B134:IG134,metrics.rec,"R"),B134:IG134,0)+1)), ", ", INDIRECT(ADDRESS(2,MATCH(_xlfn.MAXIFS(B134:IG134,metrics.rec,"R"),B134:IG134,0)+1)))</f>
        <v>k=5, r=0.1</v>
      </c>
      <c r="IS134" s="1" t="str" cm="1">
        <f t="array" aca="1" ref="IS134" ca="1">CONCATENATE(INDIRECT(ADDRESS(1,MATCH(_xlfn.MAXIFS(B134:IG134,metrics.rec,"Precision"),B134:IG134,0)+1)), ", ", INDIRECT(ADDRESS(2,MATCH(_xlfn.MAXIFS(B134:IG134,metrics.rec,"Precision"),B134:IG134,0)+1)))</f>
        <v>k=5, r=0.9</v>
      </c>
      <c r="IT134" s="1" t="str" cm="1">
        <f t="array" aca="1" ref="IT134" ca="1">CONCATENATE(INDIRECT(ADDRESS(1,MATCH(_xlfn.MAXIFS(B134:IG134,metrics.rec,"Recall"),B134:IG134,0)+1)), ", ", INDIRECT(ADDRESS(2,MATCH(_xlfn.MAXIFS(B134:IG134,metrics.rec,"Recall"),B134:IG134,0)+1)))</f>
        <v>k=5, r=0.1</v>
      </c>
      <c r="IU134" s="1" t="str" cm="1">
        <f t="array" aca="1" ref="IU134" ca="1">CONCATENATE(INDIRECT(ADDRESS(1,MATCH(_xlfn.MAXIFS(B134:IG134,metrics.rec,"Coverage"),B134:IG134,0)+1)), ", ", INDIRECT(ADDRESS(2,MATCH(_xlfn.MAXIFS(B134:IG134,metrics.rec,"Coverage"),B134:IG134,0)+1)))</f>
        <v>k=20, r=0.5</v>
      </c>
      <c r="IV134" s="1" t="str" cm="1">
        <f t="array" aca="1" ref="IV134" ca="1">CONCATENATE(INDIRECT(ADDRESS(1,MATCH(_xlfn.MAXIFS(B134:IG134,metrics.rec,"Recatio"),B134:IG134,0)+1)), ", ", INDIRECT(ADDRESS(2,MATCH(_xlfn.MAXIFS(B134:IG134,metrics.rec,"Recatio"),B134:IG134,0)+1)))</f>
        <v>k=5, r=0.3</v>
      </c>
      <c r="IW134" s="1" t="str" cm="1">
        <f t="array" aca="1" ref="IW134" ca="1">CONCATENATE(INDIRECT(ADDRESS(1,MATCH(_xlfn.MINIFS(B134:IG134,metrics.rec,"Time"),B134:IG134,0)+1)), ", ", INDIRECT(ADDRESS(2,MATCH(_xlfn.MINIFS(B134:IG134,metrics.rec,"Time"),B134:IG134,0)+1)))</f>
        <v>k=5, r=0.9</v>
      </c>
    </row>
    <row r="135" spans="1:257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0.64980000000000004</v>
      </c>
      <c r="K135" s="5">
        <v>0.73499999999999999</v>
      </c>
      <c r="L135" s="5">
        <v>0.22969999999999999</v>
      </c>
      <c r="M135" s="5">
        <v>1.2500000000000001E-2</v>
      </c>
      <c r="N135" s="5">
        <v>0.84409999999999996</v>
      </c>
      <c r="O135" s="5"/>
      <c r="P135" s="5">
        <v>1</v>
      </c>
      <c r="Q135" s="5">
        <v>2.2724000000000002</v>
      </c>
      <c r="R135" s="4">
        <v>0.65900000000000003</v>
      </c>
      <c r="S135" s="4">
        <v>0.75480000000000003</v>
      </c>
      <c r="T135" s="4">
        <v>0.2135</v>
      </c>
      <c r="U135" s="4">
        <v>2.2700000000000001E-2</v>
      </c>
      <c r="V135" s="4">
        <v>0.81879999999999997</v>
      </c>
      <c r="W135" s="4"/>
      <c r="X135" s="4">
        <v>1</v>
      </c>
      <c r="Y135" s="4">
        <v>1.9153</v>
      </c>
      <c r="Z135" s="5">
        <v>0.68189999999999995</v>
      </c>
      <c r="AA135" s="5">
        <v>0.80479999999999996</v>
      </c>
      <c r="AB135" s="5">
        <v>0.16370000000000001</v>
      </c>
      <c r="AC135" s="5">
        <v>3.4099999999999998E-2</v>
      </c>
      <c r="AD135" s="5">
        <v>0.76659999999999995</v>
      </c>
      <c r="AE135" s="5"/>
      <c r="AF135" s="5">
        <v>1</v>
      </c>
      <c r="AG135" s="5">
        <v>1.3568</v>
      </c>
      <c r="AH135" s="4">
        <v>0.74170000000000003</v>
      </c>
      <c r="AI135" s="4">
        <v>0.95130000000000003</v>
      </c>
      <c r="AJ135" s="4">
        <v>0.1053</v>
      </c>
      <c r="AK135" s="4">
        <v>5.3999999999999999E-2</v>
      </c>
      <c r="AL135" s="4">
        <v>0.53669999999999995</v>
      </c>
      <c r="AM135" s="4"/>
      <c r="AN135" s="4">
        <v>0.97640000000000005</v>
      </c>
      <c r="AO135" s="4">
        <v>0.73509999999999998</v>
      </c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>
        <v>0.65969999999999995</v>
      </c>
      <c r="BG135" s="14">
        <v>0.75780000000000003</v>
      </c>
      <c r="BH135" s="14">
        <v>0.2099</v>
      </c>
      <c r="BI135" s="14">
        <v>2.2800000000000001E-2</v>
      </c>
      <c r="BJ135" s="14">
        <v>0.82040000000000002</v>
      </c>
      <c r="BK135" s="14">
        <v>0.2424</v>
      </c>
      <c r="BL135" s="14">
        <v>1</v>
      </c>
      <c r="BM135" s="14">
        <v>1.2250000000000001</v>
      </c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0.65890000000000004</v>
      </c>
      <c r="CU135" s="4">
        <v>0.75539999999999996</v>
      </c>
      <c r="CV135" s="4">
        <v>0.2109</v>
      </c>
      <c r="CW135" s="4">
        <v>2.2800000000000001E-2</v>
      </c>
      <c r="CX135" s="4">
        <v>0.82010000000000005</v>
      </c>
      <c r="CY135" s="4">
        <v>0.2432</v>
      </c>
      <c r="CZ135" s="4">
        <v>1</v>
      </c>
      <c r="DA135" s="4">
        <v>1.7549999999999999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>
        <v>0.6603</v>
      </c>
      <c r="EI135" s="5">
        <v>0.75929999999999997</v>
      </c>
      <c r="EJ135" s="5">
        <v>0.20899999999999999</v>
      </c>
      <c r="EK135" s="5">
        <v>2.2800000000000001E-2</v>
      </c>
      <c r="EL135" s="5">
        <v>0.82079999999999997</v>
      </c>
      <c r="EM135" s="5">
        <v>0.24310000000000001</v>
      </c>
      <c r="EN135" s="5">
        <v>1</v>
      </c>
      <c r="EO135" s="5">
        <v>1.8427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0.66862500000000002</v>
      </c>
      <c r="II135" s="4">
        <f t="shared" si="49"/>
        <v>0.77789999999999981</v>
      </c>
      <c r="IJ135" s="4">
        <f t="shared" si="50"/>
        <v>0.199075</v>
      </c>
      <c r="IK135" s="4">
        <f t="shared" si="51"/>
        <v>2.4474999999999997E-2</v>
      </c>
      <c r="IL135" s="4">
        <f t="shared" si="52"/>
        <v>0.78550000000000009</v>
      </c>
      <c r="IM135" s="4">
        <f t="shared" si="53"/>
        <v>0.2429</v>
      </c>
      <c r="IN135" s="4">
        <f t="shared" si="54"/>
        <v>0.99704999999999999</v>
      </c>
      <c r="IO135" s="4">
        <f t="shared" si="55"/>
        <v>1.7108124999999998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r=0.1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r=0.1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r=0.1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k=5, r=0.9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k=5, r=0.1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k=15,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k=5, r=0.1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k=5, r=0.9</v>
      </c>
    </row>
    <row r="136" spans="1:257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0.65359999999999996</v>
      </c>
      <c r="K136" s="5">
        <v>0.75680000000000003</v>
      </c>
      <c r="L136" s="5">
        <v>0.28299999999999997</v>
      </c>
      <c r="M136" s="5">
        <v>5.3E-3</v>
      </c>
      <c r="N136" s="5">
        <v>0.86870000000000003</v>
      </c>
      <c r="O136" s="5"/>
      <c r="P136" s="5">
        <v>1</v>
      </c>
      <c r="Q136" s="5">
        <v>2.4706999999999999</v>
      </c>
      <c r="R136" s="4">
        <v>0.6603</v>
      </c>
      <c r="S136" s="4">
        <v>0.77039999999999997</v>
      </c>
      <c r="T136" s="4">
        <v>0.26579999999999998</v>
      </c>
      <c r="U136" s="4">
        <v>1.0200000000000001E-2</v>
      </c>
      <c r="V136" s="4">
        <v>0.85009999999999997</v>
      </c>
      <c r="W136" s="4"/>
      <c r="X136" s="4">
        <v>1</v>
      </c>
      <c r="Y136" s="4">
        <v>1.9807999999999999</v>
      </c>
      <c r="Z136" s="5">
        <v>0.68089999999999995</v>
      </c>
      <c r="AA136" s="5">
        <v>0.81569999999999998</v>
      </c>
      <c r="AB136" s="5">
        <v>0.21579999999999999</v>
      </c>
      <c r="AC136" s="5">
        <v>1.83E-2</v>
      </c>
      <c r="AD136" s="5">
        <v>0.80889999999999995</v>
      </c>
      <c r="AE136" s="5"/>
      <c r="AF136" s="5">
        <v>1</v>
      </c>
      <c r="AG136" s="5">
        <v>1.5028999999999999</v>
      </c>
      <c r="AH136" s="4">
        <v>0.74019999999999997</v>
      </c>
      <c r="AI136" s="4">
        <v>0.9546</v>
      </c>
      <c r="AJ136" s="4">
        <v>0.1162</v>
      </c>
      <c r="AK136" s="4">
        <v>5.0900000000000001E-2</v>
      </c>
      <c r="AL136" s="4">
        <v>0.57469999999999999</v>
      </c>
      <c r="AM136" s="4"/>
      <c r="AN136" s="4">
        <v>0.97640000000000005</v>
      </c>
      <c r="AO136" s="4">
        <v>0.70630000000000004</v>
      </c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>
        <v>0.66220000000000001</v>
      </c>
      <c r="EI136" s="5">
        <v>0.77629999999999999</v>
      </c>
      <c r="EJ136" s="5">
        <v>0.26319999999999999</v>
      </c>
      <c r="EK136" s="5">
        <v>1.0200000000000001E-2</v>
      </c>
      <c r="EL136" s="5">
        <v>0.8518</v>
      </c>
      <c r="EM136" s="5">
        <v>0.56579999999999997</v>
      </c>
      <c r="EN136" s="5">
        <v>1</v>
      </c>
      <c r="EO136" s="5">
        <v>2.0581999999999998</v>
      </c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>
        <f t="shared" si="48"/>
        <v>0.67333333333333334</v>
      </c>
      <c r="II136" s="4">
        <f t="shared" si="49"/>
        <v>0.80056666666666665</v>
      </c>
      <c r="IJ136" s="4">
        <f t="shared" si="50"/>
        <v>0.23658333333333337</v>
      </c>
      <c r="IK136" s="4">
        <f t="shared" si="51"/>
        <v>1.61E-2</v>
      </c>
      <c r="IL136" s="4">
        <f t="shared" si="52"/>
        <v>0.80531666666666668</v>
      </c>
      <c r="IM136" s="4">
        <f t="shared" si="53"/>
        <v>0.56579999999999997</v>
      </c>
      <c r="IN136" s="4">
        <f t="shared" si="54"/>
        <v>0.99606666666666666</v>
      </c>
      <c r="IO136" s="4">
        <f t="shared" si="55"/>
        <v>1.9296666666666669</v>
      </c>
      <c r="IP136" s="1" t="str" cm="1">
        <f t="array" aca="1" ref="IP136" ca="1">CONCATENATE(INDIRECT(ADDRESS(1,MATCH(_xlfn.MINIFS(B136:IG136,metrics.rec,"MAE"),B136:IG136,0)+1)), ", ", INDIRECT(ADDRESS(2,MATCH(_xlfn.MINIFS(B136:IG136,metrics.rec,"MAE"),B136:IG136,0)+1)))</f>
        <v>k=5, r=0.1</v>
      </c>
      <c r="IQ136" s="1" t="str" cm="1">
        <f t="array" aca="1" ref="IQ136" ca="1">CONCATENATE(INDIRECT(ADDRESS(1,MATCH(_xlfn.MINIFS(B136:IG136,metrics.rec,"MSE"),B136:IG136,0)+1)), ", ", INDIRECT(ADDRESS(2,MATCH(_xlfn.MINIFS(B136:IG136,metrics.rec,"MSE"),B136:IG136,0)+1)))</f>
        <v>k=5, r=0.1</v>
      </c>
      <c r="IR136" s="1" t="str" cm="1">
        <f t="array" aca="1" ref="IR136" ca="1">CONCATENATE(INDIRECT(ADDRESS(1,MATCH(_xlfn.MAXIFS(B136:IG136,metrics.rec,"R"),B136:IG136,0)+1)), ", ", INDIRECT(ADDRESS(2,MATCH(_xlfn.MAXIFS(B136:IG136,metrics.rec,"R"),B136:IG136,0)+1)))</f>
        <v>k=5, r=0.3</v>
      </c>
      <c r="IS136" s="1" t="str" cm="1">
        <f t="array" aca="1" ref="IS136" ca="1">CONCATENATE(INDIRECT(ADDRESS(1,MATCH(_xlfn.MAXIFS(B136:IG136,metrics.rec,"Precision"),B136:IG136,0)+1)), ", ", INDIRECT(ADDRESS(2,MATCH(_xlfn.MAXIFS(B136:IG136,metrics.rec,"Precision"),B136:IG136,0)+1)))</f>
        <v>k=5, r=0.9</v>
      </c>
      <c r="IT136" s="1" t="str" cm="1">
        <f t="array" aca="1" ref="IT136" ca="1">CONCATENATE(INDIRECT(ADDRESS(1,MATCH(_xlfn.MAXIFS(B136:IG136,metrics.rec,"Recall"),B136:IG136,0)+1)), ", ", INDIRECT(ADDRESS(2,MATCH(_xlfn.MAXIFS(B136:IG136,metrics.rec,"Recall"),B136:IG136,0)+1)))</f>
        <v>k=5, r=0.1</v>
      </c>
      <c r="IU136" s="1" t="str" cm="1">
        <f t="array" aca="1" ref="IU136" ca="1">CONCATENATE(INDIRECT(ADDRESS(1,MATCH(_xlfn.MAXIFS(B136:IG136,metrics.rec,"Coverage"),B136:IG136,0)+1)), ", ", INDIRECT(ADDRESS(2,MATCH(_xlfn.MAXIFS(B136:IG136,metrics.rec,"Coverage"),B136:IG136,0)+1)))</f>
        <v>k=20, r=0.5</v>
      </c>
      <c r="IV136" s="1" t="str" cm="1">
        <f t="array" aca="1" ref="IV136" ca="1">CONCATENATE(INDIRECT(ADDRESS(1,MATCH(_xlfn.MAXIFS(B136:IG136,metrics.rec,"Recatio"),B136:IG136,0)+1)), ", ", INDIRECT(ADDRESS(2,MATCH(_xlfn.MAXIFS(B136:IG136,metrics.rec,"Recatio"),B136:IG136,0)+1)))</f>
        <v>k=5, r=0.1</v>
      </c>
      <c r="IW136" s="1" t="str" cm="1">
        <f t="array" aca="1" ref="IW136" ca="1">CONCATENATE(INDIRECT(ADDRESS(1,MATCH(_xlfn.MINIFS(B136:IG136,metrics.rec,"Time"),B136:IG136,0)+1)), ", ", INDIRECT(ADDRESS(2,MATCH(_xlfn.MINIFS(B136:IG136,metrics.rec,"Time"),B136:IG136,0)+1)))</f>
        <v>k=5, r=0.9</v>
      </c>
    </row>
    <row r="137" spans="1:257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0.64749999999999996</v>
      </c>
      <c r="K137" s="5">
        <v>0.7359</v>
      </c>
      <c r="L137" s="5">
        <v>0.25409999999999999</v>
      </c>
      <c r="M137" s="5">
        <v>9.1000000000000004E-3</v>
      </c>
      <c r="N137" s="5">
        <v>0.85540000000000005</v>
      </c>
      <c r="O137" s="5"/>
      <c r="P137" s="5">
        <v>1</v>
      </c>
      <c r="Q137" s="5">
        <v>2.3323999999999998</v>
      </c>
      <c r="R137" s="4">
        <v>0.65820000000000001</v>
      </c>
      <c r="S137" s="4">
        <v>0.75670000000000004</v>
      </c>
      <c r="T137" s="4">
        <v>0.23719999999999999</v>
      </c>
      <c r="U137" s="4">
        <v>1.7100000000000001E-2</v>
      </c>
      <c r="V137" s="4">
        <v>0.83099999999999996</v>
      </c>
      <c r="W137" s="4"/>
      <c r="X137" s="4">
        <v>1</v>
      </c>
      <c r="Y137" s="4">
        <v>1.9450000000000001</v>
      </c>
      <c r="Z137" s="5">
        <v>0.68389999999999995</v>
      </c>
      <c r="AA137" s="5">
        <v>0.81240000000000001</v>
      </c>
      <c r="AB137" s="5">
        <v>0.17449999999999999</v>
      </c>
      <c r="AC137" s="5">
        <v>2.8500000000000001E-2</v>
      </c>
      <c r="AD137" s="5">
        <v>0.77159999999999995</v>
      </c>
      <c r="AE137" s="5"/>
      <c r="AF137" s="5">
        <v>1</v>
      </c>
      <c r="AG137" s="5">
        <v>1.3883000000000001</v>
      </c>
      <c r="AH137" s="4">
        <v>0.74739999999999995</v>
      </c>
      <c r="AI137" s="4">
        <v>0.96640000000000004</v>
      </c>
      <c r="AJ137" s="4">
        <v>0.10489999999999999</v>
      </c>
      <c r="AK137" s="4">
        <v>5.1799999999999999E-2</v>
      </c>
      <c r="AL137" s="4">
        <v>0.52029999999999998</v>
      </c>
      <c r="AM137" s="4"/>
      <c r="AN137" s="4">
        <v>0.97640000000000005</v>
      </c>
      <c r="AO137" s="4">
        <v>0.7177</v>
      </c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>
        <v>0.65880000000000005</v>
      </c>
      <c r="BG137" s="14">
        <v>0.75949999999999995</v>
      </c>
      <c r="BH137" s="14">
        <v>0.22889999999999999</v>
      </c>
      <c r="BI137" s="14">
        <v>1.72E-2</v>
      </c>
      <c r="BJ137" s="14">
        <v>0.83189999999999997</v>
      </c>
      <c r="BK137" s="14">
        <v>0.32529999999999998</v>
      </c>
      <c r="BL137" s="14">
        <v>1</v>
      </c>
      <c r="BM137" s="14">
        <v>1.1706000000000001</v>
      </c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0.65820000000000001</v>
      </c>
      <c r="CU137" s="4">
        <v>0.75800000000000001</v>
      </c>
      <c r="CV137" s="4">
        <v>0.22969999999999999</v>
      </c>
      <c r="CW137" s="4">
        <v>1.7299999999999999E-2</v>
      </c>
      <c r="CX137" s="4">
        <v>0.83160000000000001</v>
      </c>
      <c r="CY137" s="4">
        <v>0.3256</v>
      </c>
      <c r="CZ137" s="4">
        <v>1</v>
      </c>
      <c r="DA137" s="4">
        <v>1.7831999999999999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14">
        <v>0.65920000000000001</v>
      </c>
      <c r="EI137" s="14">
        <v>0.76119999999999999</v>
      </c>
      <c r="EJ137" s="14">
        <v>0.22969999999999999</v>
      </c>
      <c r="EK137" s="14">
        <v>1.72E-2</v>
      </c>
      <c r="EL137" s="14">
        <v>0.83250000000000002</v>
      </c>
      <c r="EM137" s="14">
        <v>0.32569999999999999</v>
      </c>
      <c r="EN137" s="14">
        <v>1</v>
      </c>
      <c r="EO137" s="14">
        <v>1.9254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0.66859999999999997</v>
      </c>
      <c r="II137" s="4">
        <f t="shared" si="49"/>
        <v>0.78197499999999998</v>
      </c>
      <c r="IJ137" s="4">
        <f t="shared" si="50"/>
        <v>0.21511249999999998</v>
      </c>
      <c r="IK137" s="4">
        <f t="shared" si="51"/>
        <v>2.0137499999999999E-2</v>
      </c>
      <c r="IL137" s="4">
        <f t="shared" si="52"/>
        <v>0.79279999999999995</v>
      </c>
      <c r="IM137" s="4">
        <f t="shared" si="53"/>
        <v>0.32553333333333334</v>
      </c>
      <c r="IN137" s="4">
        <f t="shared" si="54"/>
        <v>0.99704999999999999</v>
      </c>
      <c r="IO137" s="4">
        <f t="shared" si="55"/>
        <v>1.7509250000000001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r=0.1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r=0.1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r=0.1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k=5, r=0.9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k=5, r=0.1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k=5, r=0.1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k=5, r=0.9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>
        <v>0.65920000000000001</v>
      </c>
      <c r="BG138" s="14">
        <v>0.76490000000000002</v>
      </c>
      <c r="BH138" s="14">
        <v>0.24229999999999999</v>
      </c>
      <c r="BI138" s="14">
        <v>1.38E-2</v>
      </c>
      <c r="BJ138" s="14">
        <v>0.84570000000000001</v>
      </c>
      <c r="BK138" s="14">
        <v>0.41249999999999998</v>
      </c>
      <c r="BL138" s="14">
        <v>1</v>
      </c>
      <c r="BM138" s="14">
        <v>1.1811</v>
      </c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0.6593</v>
      </c>
      <c r="CU138" s="4">
        <v>0.76459999999999995</v>
      </c>
      <c r="CV138" s="4">
        <v>0.24360000000000001</v>
      </c>
      <c r="CW138" s="4">
        <v>1.3899999999999999E-2</v>
      </c>
      <c r="CX138" s="4">
        <v>0.84599999999999997</v>
      </c>
      <c r="CY138" s="4">
        <v>0.41260000000000002</v>
      </c>
      <c r="CZ138" s="4">
        <v>1</v>
      </c>
      <c r="DA138" s="4">
        <v>1.8187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0.65925</v>
      </c>
      <c r="II138" s="4">
        <f t="shared" si="49"/>
        <v>0.76475000000000004</v>
      </c>
      <c r="IJ138" s="4">
        <f t="shared" si="50"/>
        <v>0.24295</v>
      </c>
      <c r="IK138" s="4">
        <f t="shared" si="51"/>
        <v>1.3849999999999999E-2</v>
      </c>
      <c r="IL138" s="4">
        <f t="shared" si="52"/>
        <v>0.84584999999999999</v>
      </c>
      <c r="IM138" s="4">
        <f t="shared" si="53"/>
        <v>0.41254999999999997</v>
      </c>
      <c r="IN138" s="4">
        <f t="shared" si="54"/>
        <v>1</v>
      </c>
      <c r="IO138" s="4">
        <f t="shared" si="55"/>
        <v>1.4999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k=10,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k=15,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k=15,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k=15,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k=15,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k=15,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>
        <v>0.65990000000000004</v>
      </c>
      <c r="BG139" s="14">
        <v>0.76670000000000005</v>
      </c>
      <c r="BH139" s="14">
        <v>0.24340000000000001</v>
      </c>
      <c r="BI139" s="14">
        <v>1.37E-2</v>
      </c>
      <c r="BJ139" s="14">
        <v>0.84599999999999997</v>
      </c>
      <c r="BK139" s="14">
        <v>0.41649999999999998</v>
      </c>
      <c r="BL139" s="14">
        <v>1</v>
      </c>
      <c r="BM139" s="14">
        <v>1.2144999999999999</v>
      </c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0.65980000000000005</v>
      </c>
      <c r="CU139" s="4">
        <v>0.76600000000000001</v>
      </c>
      <c r="CV139" s="4">
        <v>0.24390000000000001</v>
      </c>
      <c r="CW139" s="4">
        <v>1.37E-2</v>
      </c>
      <c r="CX139" s="4">
        <v>0.84619999999999995</v>
      </c>
      <c r="CY139" s="4">
        <v>0.41610000000000003</v>
      </c>
      <c r="CZ139" s="4">
        <v>1</v>
      </c>
      <c r="DA139" s="4">
        <v>1.8621000000000001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0.65985000000000005</v>
      </c>
      <c r="II139" s="4">
        <f t="shared" ref="II139" si="57">AVERAGEIFS(B139:IG139,metrics.rec,"MSE")</f>
        <v>0.76635000000000009</v>
      </c>
      <c r="IJ139" s="4">
        <f t="shared" ref="IJ139" si="58">AVERAGEIFS(B139:IG139,metrics.rec,"R")</f>
        <v>0.24365000000000001</v>
      </c>
      <c r="IK139" s="4">
        <f t="shared" ref="IK139" si="59">AVERAGEIFS(B139:IG139,metrics.rec,"Precision")</f>
        <v>1.37E-2</v>
      </c>
      <c r="IL139" s="4">
        <f t="shared" ref="IL139" si="60">AVERAGEIFS(B139:IG139,metrics.rec,"Recall")</f>
        <v>0.84609999999999996</v>
      </c>
      <c r="IM139" s="4">
        <f t="shared" ref="IM139" si="61">AVERAGEIFS(B139:IG139,metrics.rec,"Coverage")</f>
        <v>0.4163</v>
      </c>
      <c r="IN139" s="4">
        <f t="shared" ref="IN139" si="62">AVERAGEIFS(B139:IG139,metrics.rec,"Recatio")</f>
        <v>1</v>
      </c>
      <c r="IO139" s="4">
        <f t="shared" ref="IO139" si="63">AVERAGEIFS(B139:IG139,metrics.rec,"Time")</f>
        <v>1.5383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k=15,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k=15,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k=15,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k=10,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k=15,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k=10,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0.65049999999999997</v>
      </c>
      <c r="K140" s="5">
        <v>0.74560000000000004</v>
      </c>
      <c r="L140" s="5">
        <v>0.26700000000000002</v>
      </c>
      <c r="M140" s="5">
        <v>7.3000000000000001E-3</v>
      </c>
      <c r="N140" s="5">
        <v>0.86529999999999996</v>
      </c>
      <c r="O140" s="5"/>
      <c r="P140" s="5">
        <v>1</v>
      </c>
      <c r="Q140" s="5">
        <v>2.3591000000000002</v>
      </c>
      <c r="R140" s="4">
        <v>0.65980000000000005</v>
      </c>
      <c r="S140" s="4">
        <v>0.7641</v>
      </c>
      <c r="T140" s="4">
        <v>0.2462</v>
      </c>
      <c r="U140" s="4">
        <v>1.38E-2</v>
      </c>
      <c r="V140" s="4">
        <v>0.84470000000000001</v>
      </c>
      <c r="W140" s="4"/>
      <c r="X140" s="4">
        <v>1</v>
      </c>
      <c r="Y140" s="4">
        <v>1.9188000000000001</v>
      </c>
      <c r="Z140" s="5">
        <v>0.68220000000000003</v>
      </c>
      <c r="AA140" s="5">
        <v>0.81299999999999994</v>
      </c>
      <c r="AB140" s="5">
        <v>0.1905</v>
      </c>
      <c r="AC140" s="5">
        <v>2.3699999999999999E-2</v>
      </c>
      <c r="AD140" s="5">
        <v>0.7984</v>
      </c>
      <c r="AE140" s="5"/>
      <c r="AF140" s="5">
        <v>1</v>
      </c>
      <c r="AG140" s="5">
        <v>1.4048</v>
      </c>
      <c r="AH140" s="4">
        <v>0.74350000000000005</v>
      </c>
      <c r="AI140" s="4">
        <v>0.95809999999999995</v>
      </c>
      <c r="AJ140" s="4">
        <v>0.109</v>
      </c>
      <c r="AK140" s="4">
        <v>5.2400000000000002E-2</v>
      </c>
      <c r="AL140" s="4">
        <v>0.56210000000000004</v>
      </c>
      <c r="AM140" s="4"/>
      <c r="AN140" s="4">
        <v>0.97640000000000005</v>
      </c>
      <c r="AO140" s="4">
        <v>0.71930000000000005</v>
      </c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>
        <v>0.66010000000000002</v>
      </c>
      <c r="BG140" s="14">
        <v>0.76670000000000005</v>
      </c>
      <c r="BH140" s="14">
        <v>0.2412</v>
      </c>
      <c r="BI140" s="14">
        <v>1.38E-2</v>
      </c>
      <c r="BJ140" s="14">
        <v>0.84519999999999995</v>
      </c>
      <c r="BK140" s="14">
        <v>0.4118</v>
      </c>
      <c r="BL140" s="14">
        <v>1</v>
      </c>
      <c r="BM140" s="14">
        <v>1.2010000000000001</v>
      </c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0.65980000000000005</v>
      </c>
      <c r="CU140" s="4">
        <v>0.76500000000000001</v>
      </c>
      <c r="CV140" s="4">
        <v>0.2432</v>
      </c>
      <c r="CW140" s="4">
        <v>1.38E-2</v>
      </c>
      <c r="CX140" s="4">
        <v>0.8458</v>
      </c>
      <c r="CY140" s="4">
        <v>0.41189999999999999</v>
      </c>
      <c r="CZ140" s="4">
        <v>1</v>
      </c>
      <c r="DA140" s="4">
        <v>1.8911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0.66069999999999995</v>
      </c>
      <c r="EI140" s="5">
        <v>0.76829999999999998</v>
      </c>
      <c r="EJ140" s="5">
        <v>0.24279999999999999</v>
      </c>
      <c r="EK140" s="5">
        <v>1.3899999999999999E-2</v>
      </c>
      <c r="EL140" s="5">
        <v>0.84609999999999996</v>
      </c>
      <c r="EM140" s="5">
        <v>0.41189999999999999</v>
      </c>
      <c r="EN140" s="5">
        <v>1</v>
      </c>
      <c r="EO140" s="5">
        <v>2.0036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0.65990000000000004</v>
      </c>
      <c r="FW140" s="4">
        <v>0.76649999999999996</v>
      </c>
      <c r="FX140" s="4">
        <v>0.24379999999999999</v>
      </c>
      <c r="FY140" s="4">
        <v>1.38E-2</v>
      </c>
      <c r="FZ140" s="4">
        <v>0.8448</v>
      </c>
      <c r="GA140" s="4"/>
      <c r="GB140" s="4">
        <v>1</v>
      </c>
      <c r="GC140" s="4">
        <v>1.8822000000000001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0.66827777777777786</v>
      </c>
      <c r="II140" s="4">
        <f t="shared" si="49"/>
        <v>0.78473333333333328</v>
      </c>
      <c r="IJ140" s="4">
        <f t="shared" si="50"/>
        <v>0.22870000000000001</v>
      </c>
      <c r="IK140" s="4">
        <f t="shared" si="51"/>
        <v>1.7200000000000003E-2</v>
      </c>
      <c r="IL140" s="4">
        <f t="shared" si="52"/>
        <v>0.81422222222222218</v>
      </c>
      <c r="IM140" s="4">
        <f t="shared" si="53"/>
        <v>0.41186666666666666</v>
      </c>
      <c r="IN140" s="4">
        <f t="shared" si="54"/>
        <v>0.99737777777777781</v>
      </c>
      <c r="IO140" s="4">
        <f t="shared" si="55"/>
        <v>1.7928000000000002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r=0.1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r=0.1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r=0.1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k=5, r=0.9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k=5, r=0.1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k=15,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k=5, r=0.1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r=0.9</v>
      </c>
    </row>
    <row r="141" spans="1:257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0.67900000000000005</v>
      </c>
      <c r="K141" s="5">
        <v>0.81110000000000004</v>
      </c>
      <c r="L141" s="5">
        <v>0.23280000000000001</v>
      </c>
      <c r="M141" s="5">
        <v>4.8999999999999998E-3</v>
      </c>
      <c r="N141" s="5">
        <v>0.85519999999999996</v>
      </c>
      <c r="O141" s="5"/>
      <c r="P141" s="5">
        <v>1</v>
      </c>
      <c r="Q141" s="5">
        <v>5.7195999999999998</v>
      </c>
      <c r="R141" s="4">
        <v>0.68389999999999995</v>
      </c>
      <c r="S141" s="4">
        <v>0.8206</v>
      </c>
      <c r="T141" s="4">
        <v>0.21820000000000001</v>
      </c>
      <c r="U141" s="4">
        <v>9.1999999999999998E-3</v>
      </c>
      <c r="V141" s="4">
        <v>0.83889999999999998</v>
      </c>
      <c r="W141" s="4"/>
      <c r="X141" s="4">
        <v>1</v>
      </c>
      <c r="Y141" s="4">
        <v>4.2591000000000001</v>
      </c>
      <c r="Z141" s="5">
        <v>0.69910000000000005</v>
      </c>
      <c r="AA141" s="5">
        <v>0.85809999999999997</v>
      </c>
      <c r="AB141" s="5">
        <v>0.20430000000000001</v>
      </c>
      <c r="AC141" s="5">
        <v>1.5299999999999999E-2</v>
      </c>
      <c r="AD141" s="5">
        <v>0.80089999999999995</v>
      </c>
      <c r="AE141" s="5"/>
      <c r="AF141" s="5">
        <v>1</v>
      </c>
      <c r="AG141" s="5">
        <v>2.4661</v>
      </c>
      <c r="AH141" s="4">
        <v>0.74339999999999995</v>
      </c>
      <c r="AI141" s="4">
        <v>0.96609999999999996</v>
      </c>
      <c r="AJ141" s="4">
        <v>0.1424</v>
      </c>
      <c r="AK141" s="4">
        <v>3.0300000000000001E-2</v>
      </c>
      <c r="AL141" s="4">
        <v>0.66080000000000005</v>
      </c>
      <c r="AM141" s="4"/>
      <c r="AN141" s="4">
        <v>0.98260000000000003</v>
      </c>
      <c r="AO141" s="4">
        <v>1.1831</v>
      </c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>
        <v>0.68569999999999998</v>
      </c>
      <c r="EI141" s="5">
        <v>0.82840000000000003</v>
      </c>
      <c r="EJ141" s="5">
        <v>0.22270000000000001</v>
      </c>
      <c r="EK141" s="5">
        <v>9.1999999999999998E-3</v>
      </c>
      <c r="EL141" s="5">
        <v>0.83819999999999995</v>
      </c>
      <c r="EM141" s="5">
        <v>0.61609999999999998</v>
      </c>
      <c r="EN141" s="5">
        <v>1</v>
      </c>
      <c r="EO141" s="5">
        <v>4.2159000000000004</v>
      </c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>
        <f t="shared" si="48"/>
        <v>0.69335000000000002</v>
      </c>
      <c r="II141" s="4">
        <f t="shared" si="49"/>
        <v>0.84454999999999991</v>
      </c>
      <c r="IJ141" s="4">
        <f t="shared" si="50"/>
        <v>0.20703333333333332</v>
      </c>
      <c r="IK141" s="4">
        <f t="shared" si="51"/>
        <v>1.1750000000000002E-2</v>
      </c>
      <c r="IL141" s="4">
        <f t="shared" si="52"/>
        <v>0.81019999999999992</v>
      </c>
      <c r="IM141" s="4">
        <f t="shared" si="53"/>
        <v>0.61609999999999998</v>
      </c>
      <c r="IN141" s="4">
        <f t="shared" si="54"/>
        <v>0.99709999999999999</v>
      </c>
      <c r="IO141" s="4">
        <f t="shared" si="55"/>
        <v>4.2802833333333341</v>
      </c>
      <c r="IP141" s="1" t="str" cm="1">
        <f t="array" aca="1" ref="IP141" ca="1">CONCATENATE(INDIRECT(ADDRESS(1,MATCH(_xlfn.MINIFS(B141:IG141,metrics.rec,"MAE"),B141:IG141,0)+1)), ", ", INDIRECT(ADDRESS(2,MATCH(_xlfn.MINIFS(B141:IG141,metrics.rec,"MAE"),B141:IG141,0)+1)))</f>
        <v>k=5, r=0.1</v>
      </c>
      <c r="IQ141" s="1" t="str" cm="1">
        <f t="array" aca="1" ref="IQ141" ca="1">CONCATENATE(INDIRECT(ADDRESS(1,MATCH(_xlfn.MINIFS(B141:IG141,metrics.rec,"MSE"),B141:IG141,0)+1)), ", ", INDIRECT(ADDRESS(2,MATCH(_xlfn.MINIFS(B141:IG141,metrics.rec,"MSE"),B141:IG141,0)+1)))</f>
        <v>k=5, r=0.1</v>
      </c>
      <c r="IR141" s="1" t="str" cm="1">
        <f t="array" aca="1" ref="IR141" ca="1">CONCATENATE(INDIRECT(ADDRESS(1,MATCH(_xlfn.MAXIFS(B141:IG141,metrics.rec,"R"),B141:IG141,0)+1)), ", ", INDIRECT(ADDRESS(2,MATCH(_xlfn.MAXIFS(B141:IG141,metrics.rec,"R"),B141:IG141,0)+1)))</f>
        <v>k=5, r=0.3</v>
      </c>
      <c r="IS141" s="1" t="str" cm="1">
        <f t="array" aca="1" ref="IS141" ca="1">CONCATENATE(INDIRECT(ADDRESS(1,MATCH(_xlfn.MAXIFS(B141:IG141,metrics.rec,"Precision"),B141:IG141,0)+1)), ", ", INDIRECT(ADDRESS(2,MATCH(_xlfn.MAXIFS(B141:IG141,metrics.rec,"Precision"),B141:IG141,0)+1)))</f>
        <v>k=5, r=0.9</v>
      </c>
      <c r="IT141" s="1" t="str" cm="1">
        <f t="array" aca="1" ref="IT141" ca="1">CONCATENATE(INDIRECT(ADDRESS(1,MATCH(_xlfn.MAXIFS(B141:IG141,metrics.rec,"Recall"),B141:IG141,0)+1)), ", ", INDIRECT(ADDRESS(2,MATCH(_xlfn.MAXIFS(B141:IG141,metrics.rec,"Recall"),B141:IG141,0)+1)))</f>
        <v>k=5, r=0.1</v>
      </c>
      <c r="IU141" s="1" t="str" cm="1">
        <f t="array" aca="1" ref="IU141" ca="1">CONCATENATE(INDIRECT(ADDRESS(1,MATCH(_xlfn.MAXIFS(B141:IG141,metrics.rec,"Coverage"),B141:IG141,0)+1)), ", ", INDIRECT(ADDRESS(2,MATCH(_xlfn.MAXIFS(B141:IG141,metrics.rec,"Coverage"),B141:IG141,0)+1)))</f>
        <v>k=20, r=0.5</v>
      </c>
      <c r="IV141" s="1" t="str" cm="1">
        <f t="array" aca="1" ref="IV141" ca="1">CONCATENATE(INDIRECT(ADDRESS(1,MATCH(_xlfn.MAXIFS(B141:IG141,metrics.rec,"Recatio"),B141:IG141,0)+1)), ", ", INDIRECT(ADDRESS(2,MATCH(_xlfn.MAXIFS(B141:IG141,metrics.rec,"Recatio"),B141:IG141,0)+1)))</f>
        <v>k=5, r=0.1</v>
      </c>
      <c r="IW141" s="1" t="str" cm="1">
        <f t="array" aca="1" ref="IW141" ca="1">CONCATENATE(INDIRECT(ADDRESS(1,MATCH(_xlfn.MINIFS(B141:IG141,metrics.rec,"Time"),B141:IG141,0)+1)), ", ", INDIRECT(ADDRESS(2,MATCH(_xlfn.MINIFS(B141:IG141,metrics.rec,"Time"),B141:IG141,0)+1)))</f>
        <v>k=5, r=0.9</v>
      </c>
    </row>
    <row r="142" spans="1:257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0.72330000000000005</v>
      </c>
      <c r="K142" s="5">
        <v>0.88470000000000004</v>
      </c>
      <c r="L142" s="5">
        <v>0.1246</v>
      </c>
      <c r="M142" s="5">
        <v>8.3999999999999995E-3</v>
      </c>
      <c r="N142" s="5">
        <v>0.63990000000000002</v>
      </c>
      <c r="O142" s="5"/>
      <c r="P142" s="5">
        <v>1</v>
      </c>
      <c r="Q142" s="5">
        <v>2.3060999999999998</v>
      </c>
      <c r="R142" s="4">
        <v>0.72550000000000003</v>
      </c>
      <c r="S142" s="4">
        <v>0.8952</v>
      </c>
      <c r="T142" s="4">
        <v>0.1222</v>
      </c>
      <c r="U142" s="4">
        <v>1.41E-2</v>
      </c>
      <c r="V142" s="4">
        <v>0.62760000000000005</v>
      </c>
      <c r="W142" s="4"/>
      <c r="X142" s="4">
        <v>1</v>
      </c>
      <c r="Y142" s="4">
        <v>2.0304000000000002</v>
      </c>
      <c r="Z142" s="5">
        <v>0.73970000000000002</v>
      </c>
      <c r="AA142" s="5">
        <v>0.93730000000000002</v>
      </c>
      <c r="AB142" s="5">
        <v>7.1800000000000003E-2</v>
      </c>
      <c r="AC142" s="5">
        <v>2.1299999999999999E-2</v>
      </c>
      <c r="AD142" s="5">
        <v>0.61380000000000001</v>
      </c>
      <c r="AE142" s="5"/>
      <c r="AF142" s="5">
        <v>1</v>
      </c>
      <c r="AG142" s="5">
        <v>1.3984000000000001</v>
      </c>
      <c r="AH142" s="4">
        <v>0.79859999999999998</v>
      </c>
      <c r="AI142" s="4">
        <v>1.0829</v>
      </c>
      <c r="AJ142" s="4">
        <v>-8.5000000000000006E-3</v>
      </c>
      <c r="AK142" s="4">
        <v>4.7500000000000001E-2</v>
      </c>
      <c r="AL142" s="4">
        <v>0.51049999999999995</v>
      </c>
      <c r="AM142" s="4"/>
      <c r="AN142" s="4">
        <v>0.97640000000000005</v>
      </c>
      <c r="AO142" s="4">
        <v>0.7258</v>
      </c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14">
        <v>0.72399999999999998</v>
      </c>
      <c r="EI142" s="14">
        <v>0.89170000000000005</v>
      </c>
      <c r="EJ142" s="14">
        <v>0.11799999999999999</v>
      </c>
      <c r="EK142" s="14">
        <v>1.4200000000000001E-2</v>
      </c>
      <c r="EL142" s="14">
        <v>0.63109999999999999</v>
      </c>
      <c r="EM142" s="14">
        <v>0.30099999999999999</v>
      </c>
      <c r="EN142" s="14">
        <v>1</v>
      </c>
      <c r="EO142" s="14">
        <v>1.9283999999999999</v>
      </c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>
        <f t="shared" si="48"/>
        <v>0.73738333333333328</v>
      </c>
      <c r="II142" s="4">
        <f t="shared" si="49"/>
        <v>0.92411666666666681</v>
      </c>
      <c r="IJ142" s="4">
        <f t="shared" si="50"/>
        <v>8.9349999999999999E-2</v>
      </c>
      <c r="IK142" s="4">
        <f t="shared" si="51"/>
        <v>1.8116666666666666E-2</v>
      </c>
      <c r="IL142" s="4">
        <f t="shared" si="52"/>
        <v>0.61341666666666661</v>
      </c>
      <c r="IM142" s="4">
        <f t="shared" si="53"/>
        <v>0.30099999999999999</v>
      </c>
      <c r="IN142" s="4">
        <f t="shared" si="54"/>
        <v>0.99606666666666666</v>
      </c>
      <c r="IO142" s="4">
        <f t="shared" si="55"/>
        <v>1.8459166666666667</v>
      </c>
      <c r="IP142" s="1" t="str" cm="1">
        <f t="array" aca="1" ref="IP142" ca="1">CONCATENATE(INDIRECT(ADDRESS(1,MATCH(_xlfn.MINIFS(B142:IG142,metrics.rec,"MAE"),B142:IG142,0)+1)), ", ", INDIRECT(ADDRESS(2,MATCH(_xlfn.MINIFS(B142:IG142,metrics.rec,"MAE"),B142:IG142,0)+1)))</f>
        <v>k=5, r=0.1</v>
      </c>
      <c r="IQ142" s="1" t="str" cm="1">
        <f t="array" aca="1" ref="IQ142" ca="1">CONCATENATE(INDIRECT(ADDRESS(1,MATCH(_xlfn.MINIFS(B142:IG142,metrics.rec,"MSE"),B142:IG142,0)+1)), ", ", INDIRECT(ADDRESS(2,MATCH(_xlfn.MINIFS(B142:IG142,metrics.rec,"MSE"),B142:IG142,0)+1)))</f>
        <v>k=5, r=0.1</v>
      </c>
      <c r="IR142" s="1" t="str" cm="1">
        <f t="array" aca="1" ref="IR142" ca="1">CONCATENATE(INDIRECT(ADDRESS(1,MATCH(_xlfn.MAXIFS(B142:IG142,metrics.rec,"R"),B142:IG142,0)+1)), ", ", INDIRECT(ADDRESS(2,MATCH(_xlfn.MAXIFS(B142:IG142,metrics.rec,"R"),B142:IG142,0)+1)))</f>
        <v>k=5, r=0.3</v>
      </c>
      <c r="IS142" s="1" t="str" cm="1">
        <f t="array" aca="1" ref="IS142" ca="1">CONCATENATE(INDIRECT(ADDRESS(1,MATCH(_xlfn.MAXIFS(B142:IG142,metrics.rec,"Precision"),B142:IG142,0)+1)), ", ", INDIRECT(ADDRESS(2,MATCH(_xlfn.MAXIFS(B142:IG142,metrics.rec,"Precision"),B142:IG142,0)+1)))</f>
        <v>k=5, r=0.9</v>
      </c>
      <c r="IT142" s="1" t="str" cm="1">
        <f t="array" aca="1" ref="IT142" ca="1">CONCATENATE(INDIRECT(ADDRESS(1,MATCH(_xlfn.MAXIFS(B142:IG142,metrics.rec,"Recall"),B142:IG142,0)+1)), ", ", INDIRECT(ADDRESS(2,MATCH(_xlfn.MAXIFS(B142:IG142,metrics.rec,"Recall"),B142:IG142,0)+1)))</f>
        <v>k=5, r=0.1</v>
      </c>
      <c r="IU142" s="1" t="str" cm="1">
        <f t="array" aca="1" ref="IU142" ca="1">CONCATENATE(INDIRECT(ADDRESS(1,MATCH(_xlfn.MAXIFS(B142:IG142,metrics.rec,"Coverage"),B142:IG142,0)+1)), ", ", INDIRECT(ADDRESS(2,MATCH(_xlfn.MAXIFS(B142:IG142,metrics.rec,"Coverage"),B142:IG142,0)+1)))</f>
        <v>k=20, r=0.5</v>
      </c>
      <c r="IV142" s="1" t="str" cm="1">
        <f t="array" aca="1" ref="IV142" ca="1">CONCATENATE(INDIRECT(ADDRESS(1,MATCH(_xlfn.MAXIFS(B142:IG142,metrics.rec,"Recatio"),B142:IG142,0)+1)), ", ", INDIRECT(ADDRESS(2,MATCH(_xlfn.MAXIFS(B142:IG142,metrics.rec,"Recatio"),B142:IG142,0)+1)))</f>
        <v>k=5, r=0.1</v>
      </c>
      <c r="IW142" s="1" t="str" cm="1">
        <f t="array" aca="1" ref="IW142" ca="1">CONCATENATE(INDIRECT(ADDRESS(1,MATCH(_xlfn.MINIFS(B142:IG142,metrics.rec,"Time"),B142:IG142,0)+1)), ", ", INDIRECT(ADDRESS(2,MATCH(_xlfn.MINIFS(B142:IG142,metrics.rec,"Time"),B142:IG142,0)+1)))</f>
        <v>k=5, r=0.9</v>
      </c>
    </row>
    <row r="143" spans="1:257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0.65139999999999998</v>
      </c>
      <c r="K143" s="5">
        <v>0.73829999999999996</v>
      </c>
      <c r="L143" s="5">
        <v>0.22009999999999999</v>
      </c>
      <c r="M143" s="5">
        <v>1.2699999999999999E-2</v>
      </c>
      <c r="N143" s="5">
        <v>0.84289999999999998</v>
      </c>
      <c r="O143" s="5"/>
      <c r="P143" s="5">
        <v>1</v>
      </c>
      <c r="Q143" s="5">
        <v>2.2709000000000001</v>
      </c>
      <c r="R143" s="4">
        <v>0.66039999999999999</v>
      </c>
      <c r="S143" s="4">
        <v>0.75780000000000003</v>
      </c>
      <c r="T143" s="4">
        <v>0.2089</v>
      </c>
      <c r="U143" s="4">
        <v>2.3E-2</v>
      </c>
      <c r="V143" s="4">
        <v>0.81699999999999995</v>
      </c>
      <c r="W143" s="4"/>
      <c r="X143" s="4">
        <v>1</v>
      </c>
      <c r="Y143" s="4">
        <v>2.1021999999999998</v>
      </c>
      <c r="Z143" s="5">
        <v>0.68330000000000002</v>
      </c>
      <c r="AA143" s="5">
        <v>0.80779999999999996</v>
      </c>
      <c r="AB143" s="5">
        <v>0.15959999999999999</v>
      </c>
      <c r="AC143" s="5">
        <v>3.4500000000000003E-2</v>
      </c>
      <c r="AD143" s="5">
        <v>0.76459999999999995</v>
      </c>
      <c r="AE143" s="5"/>
      <c r="AF143" s="5">
        <v>1</v>
      </c>
      <c r="AG143" s="5">
        <v>1.3575999999999999</v>
      </c>
      <c r="AH143" s="4">
        <v>0.74250000000000005</v>
      </c>
      <c r="AI143" s="4">
        <v>0.95379999999999998</v>
      </c>
      <c r="AJ143" s="4">
        <v>0.1048</v>
      </c>
      <c r="AK143" s="4">
        <v>5.4100000000000002E-2</v>
      </c>
      <c r="AL143" s="4">
        <v>0.53300000000000003</v>
      </c>
      <c r="AM143" s="4"/>
      <c r="AN143" s="4">
        <v>0.97640000000000005</v>
      </c>
      <c r="AO143" s="4">
        <v>0.72330000000000005</v>
      </c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>
        <v>0.66180000000000005</v>
      </c>
      <c r="EI143" s="5">
        <v>0.76239999999999997</v>
      </c>
      <c r="EJ143" s="5">
        <v>0.2046</v>
      </c>
      <c r="EK143" s="5">
        <v>2.3099999999999999E-2</v>
      </c>
      <c r="EL143" s="5">
        <v>0.81940000000000002</v>
      </c>
      <c r="EM143" s="5">
        <v>0.2397</v>
      </c>
      <c r="EN143" s="5">
        <v>1</v>
      </c>
      <c r="EO143" s="5">
        <v>1.8984000000000001</v>
      </c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>
        <f t="shared" si="48"/>
        <v>0.67305000000000004</v>
      </c>
      <c r="II143" s="4">
        <f t="shared" si="49"/>
        <v>0.78788333333333327</v>
      </c>
      <c r="IJ143" s="4">
        <f t="shared" si="50"/>
        <v>0.19058333333333333</v>
      </c>
      <c r="IK143" s="4">
        <f t="shared" si="51"/>
        <v>2.5250000000000005E-2</v>
      </c>
      <c r="IL143" s="4">
        <f t="shared" si="52"/>
        <v>0.77198333333333335</v>
      </c>
      <c r="IM143" s="4">
        <f t="shared" si="53"/>
        <v>0.2397</v>
      </c>
      <c r="IN143" s="4">
        <f t="shared" si="54"/>
        <v>0.99606666666666666</v>
      </c>
      <c r="IO143" s="4">
        <f t="shared" si="55"/>
        <v>1.8384333333333334</v>
      </c>
      <c r="IP143" s="1" t="str" cm="1">
        <f t="array" aca="1" ref="IP143" ca="1">CONCATENATE(INDIRECT(ADDRESS(1,MATCH(_xlfn.MINIFS(B143:IG143,metrics.rec,"MAE"),B143:IG143,0)+1)), ", ", INDIRECT(ADDRESS(2,MATCH(_xlfn.MINIFS(B143:IG143,metrics.rec,"MAE"),B143:IG143,0)+1)))</f>
        <v>k=5, r=0.1</v>
      </c>
      <c r="IQ143" s="1" t="str" cm="1">
        <f t="array" aca="1" ref="IQ143" ca="1">CONCATENATE(INDIRECT(ADDRESS(1,MATCH(_xlfn.MINIFS(B143:IG143,metrics.rec,"MSE"),B143:IG143,0)+1)), ", ", INDIRECT(ADDRESS(2,MATCH(_xlfn.MINIFS(B143:IG143,metrics.rec,"MSE"),B143:IG143,0)+1)))</f>
        <v>k=5, r=0.1</v>
      </c>
      <c r="IR143" s="1" t="str" cm="1">
        <f t="array" aca="1" ref="IR143" ca="1">CONCATENATE(INDIRECT(ADDRESS(1,MATCH(_xlfn.MAXIFS(B143:IG143,metrics.rec,"R"),B143:IG143,0)+1)), ", ", INDIRECT(ADDRESS(2,MATCH(_xlfn.MAXIFS(B143:IG143,metrics.rec,"R"),B143:IG143,0)+1)))</f>
        <v>k=5, r=0.1</v>
      </c>
      <c r="IS143" s="1" t="str" cm="1">
        <f t="array" aca="1" ref="IS143" ca="1">CONCATENATE(INDIRECT(ADDRESS(1,MATCH(_xlfn.MAXIFS(B143:IG143,metrics.rec,"Precision"),B143:IG143,0)+1)), ", ", INDIRECT(ADDRESS(2,MATCH(_xlfn.MAXIFS(B143:IG143,metrics.rec,"Precision"),B143:IG143,0)+1)))</f>
        <v>k=5, r=0.9</v>
      </c>
      <c r="IT143" s="1" t="str" cm="1">
        <f t="array" aca="1" ref="IT143" ca="1">CONCATENATE(INDIRECT(ADDRESS(1,MATCH(_xlfn.MAXIFS(B143:IG143,metrics.rec,"Recall"),B143:IG143,0)+1)), ", ", INDIRECT(ADDRESS(2,MATCH(_xlfn.MAXIFS(B143:IG143,metrics.rec,"Recall"),B143:IG143,0)+1)))</f>
        <v>k=5, r=0.1</v>
      </c>
      <c r="IU143" s="1" t="str" cm="1">
        <f t="array" aca="1" ref="IU143" ca="1">CONCATENATE(INDIRECT(ADDRESS(1,MATCH(_xlfn.MAXIFS(B143:IG143,metrics.rec,"Coverage"),B143:IG143,0)+1)), ", ", INDIRECT(ADDRESS(2,MATCH(_xlfn.MAXIFS(B143:IG143,metrics.rec,"Coverage"),B143:IG143,0)+1)))</f>
        <v>k=20, r=0.5</v>
      </c>
      <c r="IV143" s="1" t="str" cm="1">
        <f t="array" aca="1" ref="IV143" ca="1">CONCATENATE(INDIRECT(ADDRESS(1,MATCH(_xlfn.MAXIFS(B143:IG143,metrics.rec,"Recatio"),B143:IG143,0)+1)), ", ", INDIRECT(ADDRESS(2,MATCH(_xlfn.MAXIFS(B143:IG143,metrics.rec,"Recatio"),B143:IG143,0)+1)))</f>
        <v>k=5, r=0.1</v>
      </c>
      <c r="IW143" s="1" t="str" cm="1">
        <f t="array" aca="1" ref="IW143" ca="1">CONCATENATE(INDIRECT(ADDRESS(1,MATCH(_xlfn.MINIFS(B143:IG143,metrics.rec,"Time"),B143:IG143,0)+1)), ", ", INDIRECT(ADDRESS(2,MATCH(_xlfn.MINIFS(B143:IG143,metrics.rec,"Time"),B143:IG143,0)+1)))</f>
        <v>k=5, r=0.9</v>
      </c>
    </row>
    <row r="144" spans="1:257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0.64980000000000004</v>
      </c>
      <c r="K144" s="5">
        <v>0.73480000000000001</v>
      </c>
      <c r="L144" s="5">
        <v>0.2296</v>
      </c>
      <c r="M144" s="5">
        <v>1.2699999999999999E-2</v>
      </c>
      <c r="N144" s="5">
        <v>0.84330000000000005</v>
      </c>
      <c r="O144" s="5"/>
      <c r="P144" s="5">
        <v>1</v>
      </c>
      <c r="Q144" s="5">
        <v>2.3742999999999999</v>
      </c>
      <c r="R144" s="4">
        <v>0.65949999999999998</v>
      </c>
      <c r="S144" s="4">
        <v>0.75490000000000002</v>
      </c>
      <c r="T144" s="4">
        <v>0.21529999999999999</v>
      </c>
      <c r="U144" s="4">
        <v>2.29E-2</v>
      </c>
      <c r="V144" s="4">
        <v>0.81789999999999996</v>
      </c>
      <c r="W144" s="4"/>
      <c r="X144" s="4">
        <v>1</v>
      </c>
      <c r="Y144" s="4">
        <v>2.3761000000000001</v>
      </c>
      <c r="Z144" s="5">
        <v>0.68189999999999995</v>
      </c>
      <c r="AA144" s="5">
        <v>0.80449999999999999</v>
      </c>
      <c r="AB144" s="5">
        <v>0.1633</v>
      </c>
      <c r="AC144" s="5">
        <v>3.3700000000000001E-2</v>
      </c>
      <c r="AD144" s="5">
        <v>0.76519999999999999</v>
      </c>
      <c r="AE144" s="5"/>
      <c r="AF144" s="5">
        <v>1</v>
      </c>
      <c r="AG144" s="5">
        <v>1.5935999999999999</v>
      </c>
      <c r="AH144" s="4">
        <v>0.74380000000000002</v>
      </c>
      <c r="AI144" s="4">
        <v>0.95669999999999999</v>
      </c>
      <c r="AJ144" s="4">
        <v>0.10340000000000001</v>
      </c>
      <c r="AK144" s="4">
        <v>4.4200000000000003E-2</v>
      </c>
      <c r="AL144" s="4">
        <v>0.56510000000000005</v>
      </c>
      <c r="AM144" s="4"/>
      <c r="AN144" s="4">
        <v>0.98</v>
      </c>
      <c r="AO144" s="4">
        <v>0.96699999999999997</v>
      </c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>
        <v>0.65990000000000004</v>
      </c>
      <c r="BG144" s="14">
        <v>0.75760000000000005</v>
      </c>
      <c r="BH144" s="14">
        <v>0.21</v>
      </c>
      <c r="BI144" s="14">
        <v>2.29E-2</v>
      </c>
      <c r="BJ144" s="14">
        <v>0.81910000000000005</v>
      </c>
      <c r="BK144" s="14">
        <v>0.24079999999999999</v>
      </c>
      <c r="BL144" s="14">
        <v>1</v>
      </c>
      <c r="BM144" s="14">
        <v>1.8725000000000001</v>
      </c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0.65900000000000003</v>
      </c>
      <c r="CU144" s="4">
        <v>0.75560000000000005</v>
      </c>
      <c r="CV144" s="4">
        <v>0.2089</v>
      </c>
      <c r="CW144" s="4">
        <v>2.29E-2</v>
      </c>
      <c r="CX144" s="4">
        <v>0.81869999999999998</v>
      </c>
      <c r="CY144" s="4">
        <v>0.24129999999999999</v>
      </c>
      <c r="CZ144" s="4">
        <v>1</v>
      </c>
      <c r="DA144" s="4">
        <v>2.0508000000000002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>
        <v>0.66020000000000001</v>
      </c>
      <c r="EI144" s="5">
        <v>0.75890000000000002</v>
      </c>
      <c r="EJ144" s="5">
        <v>0.20710000000000001</v>
      </c>
      <c r="EK144" s="5">
        <v>2.29E-2</v>
      </c>
      <c r="EL144" s="5">
        <v>0.8196</v>
      </c>
      <c r="EM144" s="5">
        <v>0.2414</v>
      </c>
      <c r="EN144" s="5">
        <v>1</v>
      </c>
      <c r="EO144" s="5">
        <v>2.0907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0.6593</v>
      </c>
      <c r="FW144" s="4">
        <v>0.75629999999999997</v>
      </c>
      <c r="FX144" s="4">
        <v>0.2104</v>
      </c>
      <c r="FY144" s="4">
        <v>2.29E-2</v>
      </c>
      <c r="FZ144" s="4">
        <v>0.81799999999999995</v>
      </c>
      <c r="GA144" s="4"/>
      <c r="GB144" s="4">
        <v>1</v>
      </c>
      <c r="GC144" s="4">
        <v>1.9857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0.66791111111111112</v>
      </c>
      <c r="II144" s="4">
        <f t="shared" si="49"/>
        <v>0.77594444444444433</v>
      </c>
      <c r="IJ144" s="4">
        <f t="shared" si="50"/>
        <v>0.19923333333333335</v>
      </c>
      <c r="IK144" s="4">
        <f t="shared" si="51"/>
        <v>2.3244444444444443E-2</v>
      </c>
      <c r="IL144" s="4">
        <f t="shared" si="52"/>
        <v>0.79134444444444441</v>
      </c>
      <c r="IM144" s="4">
        <f t="shared" si="53"/>
        <v>0.24116666666666667</v>
      </c>
      <c r="IN144" s="4">
        <f t="shared" si="54"/>
        <v>0.99777777777777787</v>
      </c>
      <c r="IO144" s="4">
        <f t="shared" si="55"/>
        <v>2.0042000000000004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r=0.1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r=0.1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r=0.1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k=5, r=0.9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k=5, r=0.1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k=20,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k=5, r=0.1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r=0.9</v>
      </c>
    </row>
    <row r="145" spans="1:257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0.6512</v>
      </c>
      <c r="K145" s="5">
        <v>0.73870000000000002</v>
      </c>
      <c r="L145" s="5">
        <v>0.22059999999999999</v>
      </c>
      <c r="M145" s="5">
        <v>1.2699999999999999E-2</v>
      </c>
      <c r="N145" s="5">
        <v>0.84260000000000002</v>
      </c>
      <c r="O145" s="5"/>
      <c r="P145" s="5">
        <v>1</v>
      </c>
      <c r="Q145" s="5">
        <v>2.3100999999999998</v>
      </c>
      <c r="R145" s="4">
        <v>0.66200000000000003</v>
      </c>
      <c r="S145" s="4">
        <v>0.76139999999999997</v>
      </c>
      <c r="T145" s="4">
        <v>0.20399999999999999</v>
      </c>
      <c r="U145" s="4">
        <v>2.29E-2</v>
      </c>
      <c r="V145" s="4">
        <v>0.81710000000000005</v>
      </c>
      <c r="W145" s="4"/>
      <c r="X145" s="4">
        <v>1</v>
      </c>
      <c r="Y145" s="4">
        <v>2.3805000000000001</v>
      </c>
      <c r="Z145" s="5">
        <v>0.68569999999999998</v>
      </c>
      <c r="AA145" s="5">
        <v>0.81430000000000002</v>
      </c>
      <c r="AB145" s="5">
        <v>0.1517</v>
      </c>
      <c r="AC145" s="5">
        <v>3.39E-2</v>
      </c>
      <c r="AD145" s="5">
        <v>0.76290000000000002</v>
      </c>
      <c r="AE145" s="5"/>
      <c r="AF145" s="5">
        <v>1</v>
      </c>
      <c r="AG145" s="5">
        <v>1.5887</v>
      </c>
      <c r="AH145" s="4">
        <v>0.749</v>
      </c>
      <c r="AI145" s="4">
        <v>0.96889999999999998</v>
      </c>
      <c r="AJ145" s="4">
        <v>0.10050000000000001</v>
      </c>
      <c r="AK145" s="4">
        <v>4.4200000000000003E-2</v>
      </c>
      <c r="AL145" s="4">
        <v>0.5605</v>
      </c>
      <c r="AM145" s="4"/>
      <c r="AN145" s="4">
        <v>0.98</v>
      </c>
      <c r="AO145" s="4">
        <v>0.96309999999999996</v>
      </c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>
        <v>0.66210000000000002</v>
      </c>
      <c r="BG145" s="14">
        <v>0.76280000000000003</v>
      </c>
      <c r="BH145" s="14">
        <v>0.20069999999999999</v>
      </c>
      <c r="BI145" s="14">
        <v>2.3E-2</v>
      </c>
      <c r="BJ145" s="14">
        <v>0.81820000000000004</v>
      </c>
      <c r="BK145" s="14">
        <v>0.2397</v>
      </c>
      <c r="BL145" s="14">
        <v>1</v>
      </c>
      <c r="BM145" s="14">
        <v>1.6682999999999999</v>
      </c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0.66139999999999999</v>
      </c>
      <c r="CU145" s="4">
        <v>0.76129999999999998</v>
      </c>
      <c r="CV145" s="4">
        <v>0.20280000000000001</v>
      </c>
      <c r="CW145" s="4">
        <v>2.3E-2</v>
      </c>
      <c r="CX145" s="4">
        <v>0.81789999999999996</v>
      </c>
      <c r="CY145" s="4">
        <v>0.2402</v>
      </c>
      <c r="CZ145" s="4">
        <v>1</v>
      </c>
      <c r="DA145" s="4">
        <v>2.0821999999999998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0.66249999999999998</v>
      </c>
      <c r="EI145" s="5">
        <v>0.76439999999999997</v>
      </c>
      <c r="EJ145" s="5">
        <v>0.1988</v>
      </c>
      <c r="EK145" s="5">
        <v>2.3E-2</v>
      </c>
      <c r="EL145" s="5">
        <v>0.81850000000000001</v>
      </c>
      <c r="EM145" s="5">
        <v>0.24030000000000001</v>
      </c>
      <c r="EN145" s="5">
        <v>1</v>
      </c>
      <c r="EO145" s="5">
        <v>2.0354000000000001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0.66169999999999995</v>
      </c>
      <c r="FW145" s="4">
        <v>0.76229999999999998</v>
      </c>
      <c r="FX145" s="4">
        <v>0.20180000000000001</v>
      </c>
      <c r="FY145" s="4">
        <v>2.3E-2</v>
      </c>
      <c r="FZ145" s="4">
        <v>0.81710000000000005</v>
      </c>
      <c r="GA145" s="4"/>
      <c r="GB145" s="4">
        <v>1</v>
      </c>
      <c r="GC145" s="4">
        <v>1.9805999999999999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0.6704</v>
      </c>
      <c r="II145" s="4">
        <f t="shared" si="49"/>
        <v>0.78223333333333345</v>
      </c>
      <c r="IJ145" s="4">
        <f t="shared" si="50"/>
        <v>0.19213333333333335</v>
      </c>
      <c r="IK145" s="4">
        <f t="shared" si="51"/>
        <v>2.3311111111111109E-2</v>
      </c>
      <c r="IL145" s="4">
        <f t="shared" si="52"/>
        <v>0.79015555555555561</v>
      </c>
      <c r="IM145" s="4">
        <f t="shared" si="53"/>
        <v>0.24006666666666665</v>
      </c>
      <c r="IN145" s="4">
        <f t="shared" si="54"/>
        <v>0.99777777777777787</v>
      </c>
      <c r="IO145" s="4">
        <f t="shared" si="55"/>
        <v>1.9703333333333335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r=0.1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r=0.1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r=0.1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k=5, r=0.9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k=5, r=0.1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k=20,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r=0.1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k=5, r=0.9</v>
      </c>
    </row>
    <row r="146" spans="1:257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0.66539999999999999</v>
      </c>
      <c r="K146" s="5">
        <v>0.78120000000000001</v>
      </c>
      <c r="L146" s="5">
        <v>0.26750000000000002</v>
      </c>
      <c r="M146" s="5">
        <v>5.4999999999999997E-3</v>
      </c>
      <c r="N146" s="5">
        <v>0.81789999999999996</v>
      </c>
      <c r="O146" s="5"/>
      <c r="P146" s="5">
        <v>1</v>
      </c>
      <c r="Q146" s="5">
        <v>2.4258000000000002</v>
      </c>
      <c r="R146" s="4">
        <v>0.6754</v>
      </c>
      <c r="S146" s="4">
        <v>0.80269999999999997</v>
      </c>
      <c r="T146" s="4">
        <v>0.25159999999999999</v>
      </c>
      <c r="U146" s="4">
        <v>1.0699999999999999E-2</v>
      </c>
      <c r="V146" s="4">
        <v>0.78749999999999998</v>
      </c>
      <c r="W146" s="4"/>
      <c r="X146" s="4">
        <v>1</v>
      </c>
      <c r="Y146" s="4">
        <v>2.5192000000000001</v>
      </c>
      <c r="Z146" s="5">
        <v>0.70599999999999996</v>
      </c>
      <c r="AA146" s="5">
        <v>0.86990000000000001</v>
      </c>
      <c r="AB146" s="5">
        <v>0.1888</v>
      </c>
      <c r="AC146" s="5">
        <v>1.9199999999999998E-2</v>
      </c>
      <c r="AD146" s="5">
        <v>0.70740000000000003</v>
      </c>
      <c r="AE146" s="5"/>
      <c r="AF146" s="5">
        <v>1</v>
      </c>
      <c r="AG146" s="5">
        <v>1.9509000000000001</v>
      </c>
      <c r="AH146" s="4">
        <v>0.77690000000000003</v>
      </c>
      <c r="AI146" s="4">
        <v>1.0505</v>
      </c>
      <c r="AJ146" s="4">
        <v>5.2400000000000002E-2</v>
      </c>
      <c r="AK146" s="4">
        <v>2.5499999999999998E-2</v>
      </c>
      <c r="AL146" s="4">
        <v>0.52980000000000005</v>
      </c>
      <c r="AM146" s="4"/>
      <c r="AN146" s="4">
        <v>0.9839</v>
      </c>
      <c r="AO146" s="4">
        <v>1.0694999999999999</v>
      </c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>
        <v>0.67679999999999996</v>
      </c>
      <c r="BG146" s="14">
        <v>0.80549999999999999</v>
      </c>
      <c r="BH146" s="14">
        <v>0.24510000000000001</v>
      </c>
      <c r="BI146" s="14">
        <v>1.0699999999999999E-2</v>
      </c>
      <c r="BJ146" s="14">
        <v>0.78620000000000001</v>
      </c>
      <c r="BK146" s="14">
        <v>0.49480000000000002</v>
      </c>
      <c r="BL146" s="14">
        <v>1</v>
      </c>
      <c r="BM146" s="14">
        <v>1.9683999999999999</v>
      </c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0.67769999999999997</v>
      </c>
      <c r="CU146" s="4">
        <v>0.80759999999999998</v>
      </c>
      <c r="CV146" s="4">
        <v>0.24970000000000001</v>
      </c>
      <c r="CW146" s="4">
        <v>1.0800000000000001E-2</v>
      </c>
      <c r="CX146" s="4">
        <v>0.78810000000000002</v>
      </c>
      <c r="CY146" s="4">
        <v>0.49299999999999999</v>
      </c>
      <c r="CZ146" s="4">
        <v>1</v>
      </c>
      <c r="DA146" s="4">
        <v>2.2391000000000001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>
        <v>0.67769999999999997</v>
      </c>
      <c r="EI146" s="5">
        <v>0.8085</v>
      </c>
      <c r="EJ146" s="5">
        <v>0.2477</v>
      </c>
      <c r="EK146" s="5">
        <v>1.0800000000000001E-2</v>
      </c>
      <c r="EL146" s="5">
        <v>0.78910000000000002</v>
      </c>
      <c r="EM146" s="5">
        <v>0.49340000000000001</v>
      </c>
      <c r="EN146" s="5">
        <v>1</v>
      </c>
      <c r="EO146" s="5">
        <v>2.1659999999999999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0.68883749999999988</v>
      </c>
      <c r="II146" s="4">
        <f t="shared" ref="II146:II184" si="65">AVERAGEIFS(B146:IG146,metrics.rec,"MSE")</f>
        <v>0.83501249999999994</v>
      </c>
      <c r="IJ146" s="4">
        <f t="shared" ref="IJ146:IJ184" si="66">AVERAGEIFS(B146:IG146,metrics.rec,"R")</f>
        <v>0.22062500000000002</v>
      </c>
      <c r="IK146" s="4">
        <f t="shared" ref="IK146:IK184" si="67">AVERAGEIFS(B146:IG146,metrics.rec,"Precision")</f>
        <v>1.1875E-2</v>
      </c>
      <c r="IL146" s="4">
        <f t="shared" ref="IL146:IL184" si="68">AVERAGEIFS(B146:IG146,metrics.rec,"Recall")</f>
        <v>0.75402500000000006</v>
      </c>
      <c r="IM146" s="4">
        <f t="shared" ref="IM146:IM184" si="69">AVERAGEIFS(B146:IG146,metrics.rec,"Coverage")</f>
        <v>0.49373333333333336</v>
      </c>
      <c r="IN146" s="4">
        <f t="shared" ref="IN146:IN184" si="70">AVERAGEIFS(B146:IG146,metrics.rec,"Recatio")</f>
        <v>0.99798750000000003</v>
      </c>
      <c r="IO146" s="4">
        <f t="shared" ref="IO146:IO184" si="71">AVERAGEIFS(B146:IG146,metrics.rec,"Time")</f>
        <v>2.1565000000000003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k=5, r=0.1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k=5, r=0.1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k=5, r=0.3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r=0.9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k=5, r=0.1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k=10,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k=5, r=0.1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k=5, r=0.9</v>
      </c>
    </row>
    <row r="147" spans="1:257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0.65010000000000001</v>
      </c>
      <c r="K147" s="5">
        <v>0.74080000000000001</v>
      </c>
      <c r="L147" s="5">
        <v>0.2482</v>
      </c>
      <c r="M147" s="5">
        <v>9.1999999999999998E-3</v>
      </c>
      <c r="N147" s="5">
        <v>0.85529999999999995</v>
      </c>
      <c r="O147" s="5"/>
      <c r="P147" s="5">
        <v>1</v>
      </c>
      <c r="Q147" s="5">
        <v>2.3534999999999999</v>
      </c>
      <c r="R147" s="4">
        <v>0.6613</v>
      </c>
      <c r="S147" s="4">
        <v>0.76349999999999996</v>
      </c>
      <c r="T147" s="4">
        <v>0.22770000000000001</v>
      </c>
      <c r="U147" s="4">
        <v>1.7399999999999999E-2</v>
      </c>
      <c r="V147" s="4">
        <v>0.83079999999999998</v>
      </c>
      <c r="W147" s="4"/>
      <c r="X147" s="4">
        <v>1</v>
      </c>
      <c r="Y147" s="4">
        <v>2.3675000000000002</v>
      </c>
      <c r="Z147" s="5">
        <v>0.68789999999999996</v>
      </c>
      <c r="AA147" s="5">
        <v>0.82120000000000004</v>
      </c>
      <c r="AB147" s="5">
        <v>0.16800000000000001</v>
      </c>
      <c r="AC147" s="5">
        <v>2.93E-2</v>
      </c>
      <c r="AD147" s="5">
        <v>0.76919999999999999</v>
      </c>
      <c r="AE147" s="5"/>
      <c r="AF147" s="5">
        <v>1</v>
      </c>
      <c r="AG147" s="5">
        <v>1.9418</v>
      </c>
      <c r="AH147" s="4">
        <v>0.75329999999999997</v>
      </c>
      <c r="AI147" s="4">
        <v>0.98060000000000003</v>
      </c>
      <c r="AJ147" s="4">
        <v>0.1016</v>
      </c>
      <c r="AK147" s="4">
        <v>4.2599999999999999E-2</v>
      </c>
      <c r="AL147" s="4">
        <v>0.53390000000000004</v>
      </c>
      <c r="AM147" s="4"/>
      <c r="AN147" s="4">
        <v>0.98</v>
      </c>
      <c r="AO147" s="4">
        <v>0.99480000000000002</v>
      </c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>
        <v>0.66139999999999999</v>
      </c>
      <c r="BG147" s="14">
        <v>0.76539999999999997</v>
      </c>
      <c r="BH147" s="14">
        <v>0.221</v>
      </c>
      <c r="BI147" s="14">
        <v>1.7500000000000002E-2</v>
      </c>
      <c r="BJ147" s="14">
        <v>0.83109999999999995</v>
      </c>
      <c r="BK147" s="14">
        <v>0.3201</v>
      </c>
      <c r="BL147" s="14">
        <v>1</v>
      </c>
      <c r="BM147" s="14">
        <v>2.1185999999999998</v>
      </c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0.66279999999999994</v>
      </c>
      <c r="CU147" s="4">
        <v>0.7681</v>
      </c>
      <c r="CV147" s="4">
        <v>0.2258</v>
      </c>
      <c r="CW147" s="4">
        <v>1.7500000000000002E-2</v>
      </c>
      <c r="CX147" s="4">
        <v>0.83140000000000003</v>
      </c>
      <c r="CY147" s="4">
        <v>0.32079999999999997</v>
      </c>
      <c r="CZ147" s="4">
        <v>1</v>
      </c>
      <c r="DA147" s="4">
        <v>2.1551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14">
        <v>0.66169999999999995</v>
      </c>
      <c r="EI147" s="14">
        <v>0.76639999999999997</v>
      </c>
      <c r="EJ147" s="14">
        <v>0.22289999999999999</v>
      </c>
      <c r="EK147" s="14">
        <v>1.7500000000000002E-2</v>
      </c>
      <c r="EL147" s="14">
        <v>0.83140000000000003</v>
      </c>
      <c r="EM147" s="14">
        <v>0.32019999999999998</v>
      </c>
      <c r="EN147" s="14">
        <v>1</v>
      </c>
      <c r="EO147" s="14">
        <v>2.1059000000000001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0.67202499999999998</v>
      </c>
      <c r="II147" s="4">
        <f t="shared" si="65"/>
        <v>0.78949999999999998</v>
      </c>
      <c r="IJ147" s="4">
        <f t="shared" si="66"/>
        <v>0.20855000000000001</v>
      </c>
      <c r="IK147" s="4">
        <f t="shared" si="67"/>
        <v>1.9237499999999998E-2</v>
      </c>
      <c r="IL147" s="4">
        <f t="shared" si="68"/>
        <v>0.79380000000000006</v>
      </c>
      <c r="IM147" s="4">
        <f t="shared" si="69"/>
        <v>0.32036666666666669</v>
      </c>
      <c r="IN147" s="4">
        <f t="shared" si="70"/>
        <v>0.99750000000000005</v>
      </c>
      <c r="IO147" s="4">
        <f t="shared" si="71"/>
        <v>2.1088500000000003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r=0.1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r=0.1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r=0.1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k=5, r=0.9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k=5, r=0.1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k=15,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k=5, r=0.1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k=5, r=0.9</v>
      </c>
    </row>
    <row r="148" spans="1:257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0.65200000000000002</v>
      </c>
      <c r="K148" s="5">
        <v>0.74929999999999997</v>
      </c>
      <c r="L148" s="5">
        <v>0.25509999999999999</v>
      </c>
      <c r="M148" s="5">
        <v>7.4000000000000003E-3</v>
      </c>
      <c r="N148" s="5">
        <v>0.85860000000000003</v>
      </c>
      <c r="O148" s="5"/>
      <c r="P148" s="5">
        <v>1</v>
      </c>
      <c r="Q148" s="5">
        <v>2.3622000000000001</v>
      </c>
      <c r="R148" s="4">
        <v>0.66390000000000005</v>
      </c>
      <c r="S148" s="4">
        <v>0.77290000000000003</v>
      </c>
      <c r="T148" s="4">
        <v>0.23849999999999999</v>
      </c>
      <c r="U148" s="4">
        <v>1.43E-2</v>
      </c>
      <c r="V148" s="4">
        <v>0.83279999999999998</v>
      </c>
      <c r="W148" s="4"/>
      <c r="X148" s="4">
        <v>1</v>
      </c>
      <c r="Y148" s="4">
        <v>2.3763000000000001</v>
      </c>
      <c r="Z148" s="5">
        <v>0.69440000000000002</v>
      </c>
      <c r="AA148" s="5">
        <v>0.83799999999999997</v>
      </c>
      <c r="AB148" s="5">
        <v>0.1691</v>
      </c>
      <c r="AC148" s="5">
        <v>2.5700000000000001E-2</v>
      </c>
      <c r="AD148" s="5">
        <v>0.76539999999999997</v>
      </c>
      <c r="AE148" s="5"/>
      <c r="AF148" s="5">
        <v>1</v>
      </c>
      <c r="AG148" s="5">
        <v>1.9159999999999999</v>
      </c>
      <c r="AH148" s="4">
        <v>0.75929999999999997</v>
      </c>
      <c r="AI148" s="4">
        <v>0.99729999999999996</v>
      </c>
      <c r="AJ148" s="4">
        <v>0.1</v>
      </c>
      <c r="AK148" s="4">
        <v>4.1500000000000002E-2</v>
      </c>
      <c r="AL148" s="4">
        <v>0.5212</v>
      </c>
      <c r="AM148" s="4"/>
      <c r="AN148" s="4">
        <v>0.98</v>
      </c>
      <c r="AO148" s="4">
        <v>1.0068999999999999</v>
      </c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>
        <v>0.66439999999999999</v>
      </c>
      <c r="BG148" s="14">
        <v>0.77529999999999999</v>
      </c>
      <c r="BH148" s="14">
        <v>0.2291</v>
      </c>
      <c r="BI148" s="14">
        <v>1.44E-2</v>
      </c>
      <c r="BJ148" s="14">
        <v>0.83340000000000003</v>
      </c>
      <c r="BK148" s="14">
        <v>0.39040000000000002</v>
      </c>
      <c r="BL148" s="14">
        <v>1</v>
      </c>
      <c r="BM148" s="14">
        <v>2.11</v>
      </c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0.66369999999999996</v>
      </c>
      <c r="CU148" s="4">
        <v>0.77329999999999999</v>
      </c>
      <c r="CV148" s="4">
        <v>0.2356</v>
      </c>
      <c r="CW148" s="4">
        <v>1.4500000000000001E-2</v>
      </c>
      <c r="CX148" s="4">
        <v>0.83289999999999997</v>
      </c>
      <c r="CY148" s="4">
        <v>0.38940000000000002</v>
      </c>
      <c r="CZ148" s="4">
        <v>1</v>
      </c>
      <c r="DA148" s="4">
        <v>2.1461000000000001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>
        <v>0.66510000000000002</v>
      </c>
      <c r="EI148" s="5">
        <v>0.77729999999999999</v>
      </c>
      <c r="EJ148" s="5">
        <v>0.23169999999999999</v>
      </c>
      <c r="EK148" s="5">
        <v>1.4500000000000001E-2</v>
      </c>
      <c r="EL148" s="5">
        <v>0.83379999999999999</v>
      </c>
      <c r="EM148" s="5">
        <v>0.38890000000000002</v>
      </c>
      <c r="EN148" s="5">
        <v>1</v>
      </c>
      <c r="EO148" s="5">
        <v>2.0318999999999998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0.67522499999999985</v>
      </c>
      <c r="II148" s="4">
        <f t="shared" si="65"/>
        <v>0.80019999999999991</v>
      </c>
      <c r="IJ148" s="4">
        <f t="shared" si="66"/>
        <v>0.21570000000000003</v>
      </c>
      <c r="IK148" s="4">
        <f t="shared" si="67"/>
        <v>1.6825E-2</v>
      </c>
      <c r="IL148" s="4">
        <f t="shared" si="68"/>
        <v>0.79348750000000012</v>
      </c>
      <c r="IM148" s="4">
        <f t="shared" si="69"/>
        <v>0.38956666666666667</v>
      </c>
      <c r="IN148" s="4">
        <f t="shared" si="70"/>
        <v>0.99750000000000005</v>
      </c>
      <c r="IO148" s="4">
        <f t="shared" si="71"/>
        <v>2.1006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r=0.1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r=0.1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r=0.1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k=5, r=0.9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k=5, r=0.1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k=10,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k=5, r=0.1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k=5, r=0.9</v>
      </c>
    </row>
    <row r="149" spans="1:257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0.65900000000000003</v>
      </c>
      <c r="K149" s="5">
        <v>0.75919999999999999</v>
      </c>
      <c r="L149" s="5">
        <v>0.2142</v>
      </c>
      <c r="M149" s="5">
        <v>1.03E-2</v>
      </c>
      <c r="N149" s="5">
        <v>0.84750000000000003</v>
      </c>
      <c r="O149" s="5"/>
      <c r="P149" s="5">
        <v>1</v>
      </c>
      <c r="Q149" s="5">
        <v>2.3302999999999998</v>
      </c>
      <c r="R149" s="4">
        <v>0.67290000000000005</v>
      </c>
      <c r="S149" s="4">
        <v>0.78959999999999997</v>
      </c>
      <c r="T149" s="4">
        <v>0.19700000000000001</v>
      </c>
      <c r="U149" s="4">
        <v>1.9099999999999999E-2</v>
      </c>
      <c r="V149" s="4">
        <v>0.81950000000000001</v>
      </c>
      <c r="W149" s="4"/>
      <c r="X149" s="4">
        <v>1</v>
      </c>
      <c r="Y149" s="4">
        <v>2.4167000000000001</v>
      </c>
      <c r="Z149" s="5">
        <v>0.7026</v>
      </c>
      <c r="AA149" s="5">
        <v>0.85540000000000005</v>
      </c>
      <c r="AB149" s="5">
        <v>0.14069999999999999</v>
      </c>
      <c r="AC149" s="5">
        <v>3.0599999999999999E-2</v>
      </c>
      <c r="AD149" s="5">
        <v>0.75760000000000005</v>
      </c>
      <c r="AE149" s="5"/>
      <c r="AF149" s="5">
        <v>1</v>
      </c>
      <c r="AG149" s="5">
        <v>1.9023000000000001</v>
      </c>
      <c r="AH149" s="4">
        <v>0.76329999999999998</v>
      </c>
      <c r="AI149" s="4">
        <v>1.0053000000000001</v>
      </c>
      <c r="AJ149" s="4">
        <v>9.4600000000000004E-2</v>
      </c>
      <c r="AK149" s="4">
        <v>4.2700000000000002E-2</v>
      </c>
      <c r="AL149" s="4">
        <v>0.53520000000000001</v>
      </c>
      <c r="AM149" s="4"/>
      <c r="AN149" s="4">
        <v>0.98</v>
      </c>
      <c r="AO149" s="4">
        <v>1.0145</v>
      </c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>
        <v>0.67320000000000002</v>
      </c>
      <c r="BG149" s="14">
        <v>0.79110000000000003</v>
      </c>
      <c r="BH149" s="14">
        <v>0.191</v>
      </c>
      <c r="BI149" s="14">
        <v>1.9199999999999998E-2</v>
      </c>
      <c r="BJ149" s="14">
        <v>0.8206</v>
      </c>
      <c r="BK149" s="14">
        <v>0.28739999999999999</v>
      </c>
      <c r="BL149" s="14">
        <v>1</v>
      </c>
      <c r="BM149" s="14">
        <v>2.1263999999999998</v>
      </c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0.67259999999999998</v>
      </c>
      <c r="CU149" s="4">
        <v>0.79</v>
      </c>
      <c r="CV149" s="4">
        <v>0.1923</v>
      </c>
      <c r="CW149" s="4">
        <v>1.9199999999999998E-2</v>
      </c>
      <c r="CX149" s="4">
        <v>0.82010000000000005</v>
      </c>
      <c r="CY149" s="4">
        <v>0.28799999999999998</v>
      </c>
      <c r="CZ149" s="4">
        <v>1</v>
      </c>
      <c r="DA149" s="4">
        <v>2.0834999999999999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14">
        <v>0.67379999999999995</v>
      </c>
      <c r="EI149" s="14">
        <v>0.79300000000000004</v>
      </c>
      <c r="EJ149" s="14">
        <v>0.18940000000000001</v>
      </c>
      <c r="EK149" s="14">
        <v>1.9199999999999998E-2</v>
      </c>
      <c r="EL149" s="14">
        <v>0.82099999999999995</v>
      </c>
      <c r="EM149" s="14">
        <v>0.28789999999999999</v>
      </c>
      <c r="EN149" s="14">
        <v>1</v>
      </c>
      <c r="EO149" s="14">
        <v>2.0674000000000001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0.68251249999999997</v>
      </c>
      <c r="II149" s="4">
        <f t="shared" si="65"/>
        <v>0.81316250000000001</v>
      </c>
      <c r="IJ149" s="4">
        <f t="shared" si="66"/>
        <v>0.18205000000000002</v>
      </c>
      <c r="IK149" s="4">
        <f t="shared" si="67"/>
        <v>2.0449999999999999E-2</v>
      </c>
      <c r="IL149" s="4">
        <f t="shared" si="68"/>
        <v>0.78539999999999999</v>
      </c>
      <c r="IM149" s="4">
        <f t="shared" si="69"/>
        <v>0.28776666666666667</v>
      </c>
      <c r="IN149" s="4">
        <f t="shared" si="70"/>
        <v>0.99750000000000005</v>
      </c>
      <c r="IO149" s="4">
        <f t="shared" si="71"/>
        <v>2.0909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r=0.1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r=0.1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r=0.1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k=5, r=0.9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k=5, r=0.1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k=15,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k=5, r=0.1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k=5, r=0.9</v>
      </c>
    </row>
    <row r="150" spans="1:257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0.65280000000000005</v>
      </c>
      <c r="K150" s="5">
        <v>0.74239999999999995</v>
      </c>
      <c r="L150" s="5">
        <v>0.21390000000000001</v>
      </c>
      <c r="M150" s="5">
        <v>1.2699999999999999E-2</v>
      </c>
      <c r="N150" s="5">
        <v>0.84230000000000005</v>
      </c>
      <c r="O150" s="5"/>
      <c r="P150" s="5">
        <v>1</v>
      </c>
      <c r="Q150" s="5">
        <v>2.2959999999999998</v>
      </c>
      <c r="R150" s="4">
        <v>0.66300000000000003</v>
      </c>
      <c r="S150" s="4">
        <v>0.76390000000000002</v>
      </c>
      <c r="T150" s="4">
        <v>0.19889999999999999</v>
      </c>
      <c r="U150" s="4">
        <v>2.3E-2</v>
      </c>
      <c r="V150" s="4">
        <v>0.81630000000000003</v>
      </c>
      <c r="W150" s="4"/>
      <c r="X150" s="4">
        <v>1</v>
      </c>
      <c r="Y150" s="4">
        <v>2.3311999999999999</v>
      </c>
      <c r="Z150" s="5">
        <v>0.68740000000000001</v>
      </c>
      <c r="AA150" s="5">
        <v>0.81820000000000004</v>
      </c>
      <c r="AB150" s="5">
        <v>0.15279999999999999</v>
      </c>
      <c r="AC150" s="5">
        <v>3.4000000000000002E-2</v>
      </c>
      <c r="AD150" s="5">
        <v>0.76239999999999997</v>
      </c>
      <c r="AE150" s="5"/>
      <c r="AF150" s="5">
        <v>1</v>
      </c>
      <c r="AG150" s="5">
        <v>1.9287000000000001</v>
      </c>
      <c r="AH150" s="4">
        <v>0.75</v>
      </c>
      <c r="AI150" s="4">
        <v>0.97199999999999998</v>
      </c>
      <c r="AJ150" s="4">
        <v>0.1003</v>
      </c>
      <c r="AK150" s="4">
        <v>4.4200000000000003E-2</v>
      </c>
      <c r="AL150" s="4">
        <v>0.55740000000000001</v>
      </c>
      <c r="AM150" s="4"/>
      <c r="AN150" s="4">
        <v>0.98</v>
      </c>
      <c r="AO150" s="4">
        <v>1.0222</v>
      </c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>
        <v>0.66379999999999995</v>
      </c>
      <c r="BG150" s="14">
        <v>0.76680000000000004</v>
      </c>
      <c r="BH150" s="14">
        <v>0.19919999999999999</v>
      </c>
      <c r="BI150" s="14">
        <v>2.3E-2</v>
      </c>
      <c r="BJ150" s="14">
        <v>0.81820000000000004</v>
      </c>
      <c r="BK150" s="14">
        <v>0.23960000000000001</v>
      </c>
      <c r="BL150" s="14">
        <v>1</v>
      </c>
      <c r="BM150" s="14">
        <v>2.0352000000000001</v>
      </c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0.66279999999999994</v>
      </c>
      <c r="CU150" s="4">
        <v>0.76429999999999998</v>
      </c>
      <c r="CV150" s="4">
        <v>0.19980000000000001</v>
      </c>
      <c r="CW150" s="4">
        <v>2.3E-2</v>
      </c>
      <c r="CX150" s="4">
        <v>0.8175</v>
      </c>
      <c r="CY150" s="4">
        <v>0.2402</v>
      </c>
      <c r="CZ150" s="4">
        <v>1</v>
      </c>
      <c r="DA150" s="4">
        <v>1.9403999999999999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>
        <v>0.66400000000000003</v>
      </c>
      <c r="EI150" s="5">
        <v>0.76780000000000004</v>
      </c>
      <c r="EJ150" s="5">
        <v>0.19539999999999999</v>
      </c>
      <c r="EK150" s="5">
        <v>2.3E-2</v>
      </c>
      <c r="EL150" s="5">
        <v>0.81799999999999995</v>
      </c>
      <c r="EM150" s="5">
        <v>0.24010000000000001</v>
      </c>
      <c r="EN150" s="5">
        <v>1</v>
      </c>
      <c r="EO150" s="5">
        <v>2.0102000000000002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0.67291249999999991</v>
      </c>
      <c r="II150" s="4">
        <f t="shared" si="65"/>
        <v>0.78812500000000008</v>
      </c>
      <c r="IJ150" s="4">
        <f t="shared" si="66"/>
        <v>0.18806250000000002</v>
      </c>
      <c r="IK150" s="4">
        <f t="shared" si="67"/>
        <v>2.3375E-2</v>
      </c>
      <c r="IL150" s="4">
        <f t="shared" si="68"/>
        <v>0.78593749999999996</v>
      </c>
      <c r="IM150" s="4">
        <f t="shared" si="69"/>
        <v>0.23996666666666666</v>
      </c>
      <c r="IN150" s="4">
        <f t="shared" si="70"/>
        <v>0.99750000000000005</v>
      </c>
      <c r="IO150" s="4">
        <f t="shared" si="71"/>
        <v>2.0325125000000002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r=0.1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r=0.1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r=0.1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k=5, r=0.9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k=5, r=0.1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k=15,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k=5, r=0.1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k=5, r=0.9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>
        <v>0.66720000000000002</v>
      </c>
      <c r="BG151" s="14">
        <v>0.77390000000000003</v>
      </c>
      <c r="BH151" s="14">
        <v>0.18770000000000001</v>
      </c>
      <c r="BI151" s="14">
        <v>2.3800000000000002E-2</v>
      </c>
      <c r="BJ151" s="14">
        <v>0.81259999999999999</v>
      </c>
      <c r="BK151" s="14">
        <v>0.2301</v>
      </c>
      <c r="BL151" s="14">
        <v>1</v>
      </c>
      <c r="BM151" s="14">
        <v>1.8974</v>
      </c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0.66620000000000001</v>
      </c>
      <c r="CU151" s="4">
        <v>0.77159999999999995</v>
      </c>
      <c r="CV151" s="4">
        <v>0.19</v>
      </c>
      <c r="CW151" s="4">
        <v>2.3800000000000002E-2</v>
      </c>
      <c r="CX151" s="4">
        <v>0.81189999999999996</v>
      </c>
      <c r="CY151" s="4">
        <v>0.2306</v>
      </c>
      <c r="CZ151" s="4">
        <v>1</v>
      </c>
      <c r="DA151" s="4">
        <v>1.8759999999999999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0.66670000000000007</v>
      </c>
      <c r="II151" s="4">
        <f t="shared" si="65"/>
        <v>0.77275000000000005</v>
      </c>
      <c r="IJ151" s="4">
        <f t="shared" si="66"/>
        <v>0.18885000000000002</v>
      </c>
      <c r="IK151" s="4">
        <f t="shared" si="67"/>
        <v>2.3800000000000002E-2</v>
      </c>
      <c r="IL151" s="4">
        <f t="shared" si="68"/>
        <v>0.81224999999999992</v>
      </c>
      <c r="IM151" s="4">
        <f t="shared" si="69"/>
        <v>0.23035</v>
      </c>
      <c r="IN151" s="4">
        <f t="shared" si="70"/>
        <v>1</v>
      </c>
      <c r="IO151" s="4">
        <f t="shared" si="71"/>
        <v>1.8866999999999998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k=15,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k=15,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k=15,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k=15,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k=15, r=0.5</v>
      </c>
    </row>
    <row r="152" spans="1:257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>
        <v>0.68930000000000002</v>
      </c>
      <c r="EI152" s="5">
        <v>0.82289999999999996</v>
      </c>
      <c r="EJ152" s="5">
        <v>0.20380000000000001</v>
      </c>
      <c r="EK152" s="5">
        <v>1.35E-2</v>
      </c>
      <c r="EL152" s="5">
        <v>0.73680000000000001</v>
      </c>
      <c r="EM152" s="5">
        <v>0.36840000000000001</v>
      </c>
      <c r="EN152" s="5">
        <v>1</v>
      </c>
      <c r="EO152" s="5">
        <v>1.8897999999999999</v>
      </c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>
        <f t="shared" si="64"/>
        <v>0.68930000000000002</v>
      </c>
      <c r="II152" s="4">
        <f t="shared" si="65"/>
        <v>0.82289999999999996</v>
      </c>
      <c r="IJ152" s="4">
        <f t="shared" si="66"/>
        <v>0.20380000000000001</v>
      </c>
      <c r="IK152" s="4">
        <f t="shared" si="67"/>
        <v>1.35E-2</v>
      </c>
      <c r="IL152" s="4">
        <f t="shared" si="68"/>
        <v>0.73680000000000001</v>
      </c>
      <c r="IM152" s="4">
        <f t="shared" si="69"/>
        <v>0.36840000000000001</v>
      </c>
      <c r="IN152" s="4">
        <f t="shared" si="70"/>
        <v>1</v>
      </c>
      <c r="IO152" s="4">
        <f t="shared" si="71"/>
        <v>1.8897999999999999</v>
      </c>
      <c r="IP152" s="1" t="str" cm="1">
        <f t="array" aca="1" ref="IP152" ca="1">CONCATENATE(INDIRECT(ADDRESS(1,MATCH(_xlfn.MINIFS(B152:IG152,metrics.rec,"MAE"),B152:IG152,0)+1)), ", ", INDIRECT(ADDRESS(2,MATCH(_xlfn.MINIFS(B152:IG152,metrics.rec,"MAE"),B152:IG152,0)+1)))</f>
        <v>k=20, r=0.5</v>
      </c>
      <c r="IQ152" s="1" t="str" cm="1">
        <f t="array" aca="1" ref="IQ152" ca="1">CONCATENATE(INDIRECT(ADDRESS(1,MATCH(_xlfn.MINIFS(B152:IG152,metrics.rec,"MSE"),B152:IG152,0)+1)), ", ", INDIRECT(ADDRESS(2,MATCH(_xlfn.MINIFS(B152:IG152,metrics.rec,"MSE"),B152:IG152,0)+1)))</f>
        <v>k=20, r=0.5</v>
      </c>
      <c r="IR152" s="1" t="str" cm="1">
        <f t="array" aca="1" ref="IR152" ca="1">CONCATENATE(INDIRECT(ADDRESS(1,MATCH(_xlfn.MAXIFS(B152:IG152,metrics.rec,"R"),B152:IG152,0)+1)), ", ", INDIRECT(ADDRESS(2,MATCH(_xlfn.MAXIFS(B152:IG152,metrics.rec,"R"),B152:IG152,0)+1)))</f>
        <v>k=20, r=0.5</v>
      </c>
      <c r="IS152" s="1" t="str" cm="1">
        <f t="array" aca="1" ref="IS152" ca="1">CONCATENATE(INDIRECT(ADDRESS(1,MATCH(_xlfn.MAXIFS(B152:IG152,metrics.rec,"Precision"),B152:IG152,0)+1)), ", ", INDIRECT(ADDRESS(2,MATCH(_xlfn.MAXIFS(B152:IG152,metrics.rec,"Precision"),B152:IG152,0)+1)))</f>
        <v>k=20, r=0.5</v>
      </c>
      <c r="IT152" s="1" t="str" cm="1">
        <f t="array" aca="1" ref="IT152" ca="1">CONCATENATE(INDIRECT(ADDRESS(1,MATCH(_xlfn.MAXIFS(B152:IG152,metrics.rec,"Recall"),B152:IG152,0)+1)), ", ", INDIRECT(ADDRESS(2,MATCH(_xlfn.MAXIFS(B152:IG152,metrics.rec,"Recall"),B152:IG152,0)+1)))</f>
        <v>k=20, r=0.5</v>
      </c>
      <c r="IU152" s="1" t="str" cm="1">
        <f t="array" aca="1" ref="IU152" ca="1">CONCATENATE(INDIRECT(ADDRESS(1,MATCH(_xlfn.MAXIFS(B152:IG152,metrics.rec,"Coverage"),B152:IG152,0)+1)), ", ", INDIRECT(ADDRESS(2,MATCH(_xlfn.MAXIFS(B152:IG152,metrics.rec,"Coverage"),B152:IG152,0)+1)))</f>
        <v>k=20, r=0.5</v>
      </c>
      <c r="IV152" s="1" t="str" cm="1">
        <f t="array" aca="1" ref="IV152" ca="1">CONCATENATE(INDIRECT(ADDRESS(1,MATCH(_xlfn.MAXIFS(B152:IG152,metrics.rec,"Recatio"),B152:IG152,0)+1)), ", ", INDIRECT(ADDRESS(2,MATCH(_xlfn.MAXIFS(B152:IG152,metrics.rec,"Recatio"),B152:IG152,0)+1)))</f>
        <v>k=20, r=0.5</v>
      </c>
      <c r="IW152" s="1" t="str" cm="1">
        <f t="array" aca="1" ref="IW152" ca="1">CONCATENATE(INDIRECT(ADDRESS(1,MATCH(_xlfn.MINIFS(B152:IG152,metrics.rec,"Time"),B152:IG152,0)+1)), ", ", INDIRECT(ADDRESS(2,MATCH(_xlfn.MINIFS(B152:IG152,metrics.rec,"Time"),B152:IG152,0)+1)))</f>
        <v>k=20, r=0.5</v>
      </c>
    </row>
    <row r="153" spans="1:257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0.64959999999999996</v>
      </c>
      <c r="K153" s="5">
        <v>0.73429999999999995</v>
      </c>
      <c r="L153" s="5">
        <v>0.2369</v>
      </c>
      <c r="M153" s="5">
        <v>1.24E-2</v>
      </c>
      <c r="N153" s="5">
        <v>0.84430000000000005</v>
      </c>
      <c r="O153" s="5"/>
      <c r="P153" s="5">
        <v>1</v>
      </c>
      <c r="Q153" s="5">
        <v>2.2105000000000001</v>
      </c>
      <c r="R153" s="4">
        <v>0.65920000000000001</v>
      </c>
      <c r="S153" s="4">
        <v>0.75470000000000004</v>
      </c>
      <c r="T153" s="4">
        <v>0.2177</v>
      </c>
      <c r="U153" s="4">
        <v>2.2499999999999999E-2</v>
      </c>
      <c r="V153" s="4">
        <v>0.81950000000000001</v>
      </c>
      <c r="W153" s="4"/>
      <c r="X153" s="4">
        <v>1</v>
      </c>
      <c r="Y153" s="4">
        <v>2.1722999999999999</v>
      </c>
      <c r="Z153" s="5">
        <v>0.68110000000000004</v>
      </c>
      <c r="AA153" s="5">
        <v>0.80289999999999995</v>
      </c>
      <c r="AB153" s="5">
        <v>0.16539999999999999</v>
      </c>
      <c r="AC153" s="5">
        <v>3.3700000000000001E-2</v>
      </c>
      <c r="AD153" s="5">
        <v>0.76690000000000003</v>
      </c>
      <c r="AE153" s="5"/>
      <c r="AF153" s="5">
        <v>1</v>
      </c>
      <c r="AG153" s="5">
        <v>1.6067</v>
      </c>
      <c r="AH153" s="4">
        <v>0.74080000000000001</v>
      </c>
      <c r="AI153" s="4">
        <v>0.94930000000000003</v>
      </c>
      <c r="AJ153" s="4">
        <v>0.1052</v>
      </c>
      <c r="AK153" s="4">
        <v>5.3900000000000003E-2</v>
      </c>
      <c r="AL153" s="4">
        <v>0.5393</v>
      </c>
      <c r="AM153" s="4"/>
      <c r="AN153" s="4">
        <v>0.97640000000000005</v>
      </c>
      <c r="AO153" s="4">
        <v>0.75760000000000005</v>
      </c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>
        <v>0.65949999999999998</v>
      </c>
      <c r="BG153" s="14">
        <v>0.75700000000000001</v>
      </c>
      <c r="BH153" s="14">
        <v>0.2089</v>
      </c>
      <c r="BI153" s="14">
        <v>2.2499999999999999E-2</v>
      </c>
      <c r="BJ153" s="14">
        <v>0.82030000000000003</v>
      </c>
      <c r="BK153" s="14">
        <v>0.24560000000000001</v>
      </c>
      <c r="BL153" s="14">
        <v>1</v>
      </c>
      <c r="BM153" s="14">
        <v>1.7916000000000001</v>
      </c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16"/>
      <c r="CU153" s="16"/>
      <c r="CV153" s="16"/>
      <c r="CW153" s="16"/>
      <c r="CX153" s="16"/>
      <c r="CY153" s="16"/>
      <c r="CZ153" s="16"/>
      <c r="DA153" s="16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0.65969999999999995</v>
      </c>
      <c r="EI153" s="5">
        <v>0.75790000000000002</v>
      </c>
      <c r="EJ153" s="5">
        <v>0.21149999999999999</v>
      </c>
      <c r="EK153" s="5">
        <v>2.2499999999999999E-2</v>
      </c>
      <c r="EL153" s="5">
        <v>0.82099999999999995</v>
      </c>
      <c r="EM153" s="5">
        <v>0.2462</v>
      </c>
      <c r="EN153" s="5">
        <v>1</v>
      </c>
      <c r="EO153" s="5">
        <v>1.8512999999999999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0.6583</v>
      </c>
      <c r="FW153" s="4">
        <v>0.75490000000000002</v>
      </c>
      <c r="FX153" s="4">
        <v>0.2142</v>
      </c>
      <c r="FY153" s="4">
        <v>2.2499999999999999E-2</v>
      </c>
      <c r="FZ153" s="4">
        <v>0.81989999999999996</v>
      </c>
      <c r="GA153" s="4"/>
      <c r="GB153" s="4">
        <v>1</v>
      </c>
      <c r="GC153" s="4">
        <v>1.8293999999999999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0.66819999999999991</v>
      </c>
      <c r="II153" s="4">
        <f t="shared" si="65"/>
        <v>0.77695000000000003</v>
      </c>
      <c r="IJ153" s="4">
        <f t="shared" si="66"/>
        <v>0.2013875</v>
      </c>
      <c r="IK153" s="4">
        <f t="shared" si="67"/>
        <v>2.4249999999999997E-2</v>
      </c>
      <c r="IL153" s="4">
        <f t="shared" si="68"/>
        <v>0.78598749999999995</v>
      </c>
      <c r="IM153" s="4">
        <f t="shared" si="69"/>
        <v>0.24590000000000001</v>
      </c>
      <c r="IN153" s="4">
        <f t="shared" si="70"/>
        <v>0.99704999999999999</v>
      </c>
      <c r="IO153" s="4">
        <f t="shared" si="71"/>
        <v>1.8543125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r=0.1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r=0.1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r=0.1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k=5, r=0.9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k=5, r=0.1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k=20,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k=5, r=0.1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r=0.9</v>
      </c>
    </row>
    <row r="154" spans="1:257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0.69299999999999995</v>
      </c>
      <c r="K154" s="5">
        <v>0.8206</v>
      </c>
      <c r="L154" s="5">
        <v>0.17219999999999999</v>
      </c>
      <c r="M154" s="5">
        <v>9.1999999999999998E-3</v>
      </c>
      <c r="N154" s="5">
        <v>0.64129999999999998</v>
      </c>
      <c r="O154" s="5"/>
      <c r="P154" s="5">
        <v>1</v>
      </c>
      <c r="Q154" s="5">
        <v>2.1507999999999998</v>
      </c>
      <c r="R154" s="4">
        <v>0.70550000000000002</v>
      </c>
      <c r="S154" s="4">
        <v>0.85289999999999999</v>
      </c>
      <c r="T154" s="4">
        <v>0.16470000000000001</v>
      </c>
      <c r="U154" s="4">
        <v>1.46E-2</v>
      </c>
      <c r="V154" s="4">
        <v>0.60809999999999997</v>
      </c>
      <c r="W154" s="4"/>
      <c r="X154" s="4">
        <v>1</v>
      </c>
      <c r="Y154" s="4">
        <v>2.1429</v>
      </c>
      <c r="Z154" s="5">
        <v>0.71789999999999998</v>
      </c>
      <c r="AA154" s="5">
        <v>0.88770000000000004</v>
      </c>
      <c r="AB154" s="5">
        <v>0.1411</v>
      </c>
      <c r="AC154" s="5">
        <v>2.06E-2</v>
      </c>
      <c r="AD154" s="5">
        <v>0.59689999999999999</v>
      </c>
      <c r="AE154" s="5"/>
      <c r="AF154" s="5">
        <v>0.998</v>
      </c>
      <c r="AG154" s="5">
        <v>1.5903</v>
      </c>
      <c r="AH154" s="4">
        <v>0.75180000000000002</v>
      </c>
      <c r="AI154" s="4">
        <v>0.97870000000000001</v>
      </c>
      <c r="AJ154" s="4">
        <v>7.7299999999999994E-2</v>
      </c>
      <c r="AK154" s="4">
        <v>5.4300000000000001E-2</v>
      </c>
      <c r="AL154" s="4">
        <v>0.502</v>
      </c>
      <c r="AM154" s="4"/>
      <c r="AN154" s="4">
        <v>0.94610000000000005</v>
      </c>
      <c r="AO154" s="4">
        <v>0.75319999999999998</v>
      </c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14">
        <v>0.70840000000000003</v>
      </c>
      <c r="EI154" s="14">
        <v>0.86080000000000001</v>
      </c>
      <c r="EJ154" s="14">
        <v>0.15809999999999999</v>
      </c>
      <c r="EK154" s="14">
        <v>1.4500000000000001E-2</v>
      </c>
      <c r="EL154" s="14">
        <v>0.6099</v>
      </c>
      <c r="EM154" s="14">
        <v>0.28149999999999997</v>
      </c>
      <c r="EN154" s="14">
        <v>0.99980000000000002</v>
      </c>
      <c r="EO154" s="14">
        <v>1.7929999999999999</v>
      </c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>
        <f t="shared" si="64"/>
        <v>0.70858333333333345</v>
      </c>
      <c r="II154" s="4">
        <f t="shared" si="65"/>
        <v>0.86286666666666678</v>
      </c>
      <c r="IJ154" s="4">
        <f t="shared" si="66"/>
        <v>0.14756666666666665</v>
      </c>
      <c r="IK154" s="4">
        <f t="shared" si="67"/>
        <v>1.9449999999999999E-2</v>
      </c>
      <c r="IL154" s="4">
        <f t="shared" si="68"/>
        <v>0.60563333333333325</v>
      </c>
      <c r="IM154" s="4">
        <f t="shared" si="69"/>
        <v>0.28149999999999997</v>
      </c>
      <c r="IN154" s="4">
        <f t="shared" si="70"/>
        <v>0.99065000000000014</v>
      </c>
      <c r="IO154" s="4">
        <f t="shared" si="71"/>
        <v>1.8314499999999996</v>
      </c>
      <c r="IP154" s="1" t="str" cm="1">
        <f t="array" aca="1" ref="IP154" ca="1">CONCATENATE(INDIRECT(ADDRESS(1,MATCH(_xlfn.MINIFS(B154:IG154,metrics.rec,"MAE"),B154:IG154,0)+1)), ", ", INDIRECT(ADDRESS(2,MATCH(_xlfn.MINIFS(B154:IG154,metrics.rec,"MAE"),B154:IG154,0)+1)))</f>
        <v>k=5, r=0.1</v>
      </c>
      <c r="IQ154" s="1" t="str" cm="1">
        <f t="array" aca="1" ref="IQ154" ca="1">CONCATENATE(INDIRECT(ADDRESS(1,MATCH(_xlfn.MINIFS(B154:IG154,metrics.rec,"MSE"),B154:IG154,0)+1)), ", ", INDIRECT(ADDRESS(2,MATCH(_xlfn.MINIFS(B154:IG154,metrics.rec,"MSE"),B154:IG154,0)+1)))</f>
        <v>k=5, r=0.1</v>
      </c>
      <c r="IR154" s="1" t="str" cm="1">
        <f t="array" aca="1" ref="IR154" ca="1">CONCATENATE(INDIRECT(ADDRESS(1,MATCH(_xlfn.MAXIFS(B154:IG154,metrics.rec,"R"),B154:IG154,0)+1)), ", ", INDIRECT(ADDRESS(2,MATCH(_xlfn.MAXIFS(B154:IG154,metrics.rec,"R"),B154:IG154,0)+1)))</f>
        <v>k=5, r=0.3</v>
      </c>
      <c r="IS154" s="1" t="str" cm="1">
        <f t="array" aca="1" ref="IS154" ca="1">CONCATENATE(INDIRECT(ADDRESS(1,MATCH(_xlfn.MAXIFS(B154:IG154,metrics.rec,"Precision"),B154:IG154,0)+1)), ", ", INDIRECT(ADDRESS(2,MATCH(_xlfn.MAXIFS(B154:IG154,metrics.rec,"Precision"),B154:IG154,0)+1)))</f>
        <v>k=5, r=0.9</v>
      </c>
      <c r="IT154" s="1" t="str" cm="1">
        <f t="array" aca="1" ref="IT154" ca="1">CONCATENATE(INDIRECT(ADDRESS(1,MATCH(_xlfn.MAXIFS(B154:IG154,metrics.rec,"Recall"),B154:IG154,0)+1)), ", ", INDIRECT(ADDRESS(2,MATCH(_xlfn.MAXIFS(B154:IG154,metrics.rec,"Recall"),B154:IG154,0)+1)))</f>
        <v>k=5, r=0.1</v>
      </c>
      <c r="IU154" s="1" t="str" cm="1">
        <f t="array" aca="1" ref="IU154" ca="1">CONCATENATE(INDIRECT(ADDRESS(1,MATCH(_xlfn.MAXIFS(B154:IG154,metrics.rec,"Coverage"),B154:IG154,0)+1)), ", ", INDIRECT(ADDRESS(2,MATCH(_xlfn.MAXIFS(B154:IG154,metrics.rec,"Coverage"),B154:IG154,0)+1)))</f>
        <v>k=20, r=0.5</v>
      </c>
      <c r="IV154" s="1" t="str" cm="1">
        <f t="array" aca="1" ref="IV154" ca="1">CONCATENATE(INDIRECT(ADDRESS(1,MATCH(_xlfn.MAXIFS(B154:IG154,metrics.rec,"Recatio"),B154:IG154,0)+1)), ", ", INDIRECT(ADDRESS(2,MATCH(_xlfn.MAXIFS(B154:IG154,metrics.rec,"Recatio"),B154:IG154,0)+1)))</f>
        <v>k=5, r=0.1</v>
      </c>
      <c r="IW154" s="1" t="str" cm="1">
        <f t="array" aca="1" ref="IW154" ca="1">CONCATENATE(INDIRECT(ADDRESS(1,MATCH(_xlfn.MINIFS(B154:IG154,metrics.rec,"Time"),B154:IG154,0)+1)), ", ", INDIRECT(ADDRESS(2,MATCH(_xlfn.MINIFS(B154:IG154,metrics.rec,"Time"),B154:IG154,0)+1)))</f>
        <v>k=5, r=0.9</v>
      </c>
    </row>
    <row r="155" spans="1:257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0.64559999999999995</v>
      </c>
      <c r="K155" s="5">
        <v>0.72340000000000004</v>
      </c>
      <c r="L155" s="5">
        <v>0.23549999999999999</v>
      </c>
      <c r="M155" s="5">
        <v>1.21E-2</v>
      </c>
      <c r="N155" s="5">
        <v>0.82689999999999997</v>
      </c>
      <c r="O155" s="5"/>
      <c r="P155" s="5">
        <v>1</v>
      </c>
      <c r="Q155" s="5">
        <v>2.1613000000000002</v>
      </c>
      <c r="R155" s="4">
        <v>0.65900000000000003</v>
      </c>
      <c r="S155" s="4">
        <v>0.75260000000000005</v>
      </c>
      <c r="T155" s="4">
        <v>0.20080000000000001</v>
      </c>
      <c r="U155" s="4">
        <v>2.1000000000000001E-2</v>
      </c>
      <c r="V155" s="4">
        <v>0.79559999999999997</v>
      </c>
      <c r="W155" s="4"/>
      <c r="X155" s="4">
        <v>1</v>
      </c>
      <c r="Y155" s="4">
        <v>2.1494</v>
      </c>
      <c r="Z155" s="5">
        <v>0.68620000000000003</v>
      </c>
      <c r="AA155" s="5">
        <v>0.81379999999999997</v>
      </c>
      <c r="AB155" s="5">
        <v>0.1444</v>
      </c>
      <c r="AC155" s="5">
        <v>2.9000000000000001E-2</v>
      </c>
      <c r="AD155" s="5">
        <v>0.7319</v>
      </c>
      <c r="AE155" s="5"/>
      <c r="AF155" s="5">
        <v>0.998</v>
      </c>
      <c r="AG155" s="5">
        <v>1.6653</v>
      </c>
      <c r="AH155" s="4">
        <v>0.75149999999999995</v>
      </c>
      <c r="AI155" s="4">
        <v>0.97560000000000002</v>
      </c>
      <c r="AJ155" s="4">
        <v>7.6200000000000004E-2</v>
      </c>
      <c r="AK155" s="4">
        <v>5.5300000000000002E-2</v>
      </c>
      <c r="AL155" s="4">
        <v>0.50690000000000002</v>
      </c>
      <c r="AM155" s="4"/>
      <c r="AN155" s="4">
        <v>0.94610000000000005</v>
      </c>
      <c r="AO155" s="4">
        <v>0.74670000000000003</v>
      </c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>
        <v>0.65980000000000005</v>
      </c>
      <c r="EI155" s="5">
        <v>0.75639999999999996</v>
      </c>
      <c r="EJ155" s="5">
        <v>0.20150000000000001</v>
      </c>
      <c r="EK155" s="5">
        <v>2.1100000000000001E-2</v>
      </c>
      <c r="EL155" s="5">
        <v>0.79620000000000002</v>
      </c>
      <c r="EM155" s="5">
        <v>0.25509999999999999</v>
      </c>
      <c r="EN155" s="5">
        <v>0.99980000000000002</v>
      </c>
      <c r="EO155" s="5">
        <v>1.7950999999999999</v>
      </c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>
        <f t="shared" si="64"/>
        <v>0.67236666666666667</v>
      </c>
      <c r="II155" s="4">
        <f t="shared" si="65"/>
        <v>0.78549999999999998</v>
      </c>
      <c r="IJ155" s="4">
        <f t="shared" si="66"/>
        <v>0.18606666666666669</v>
      </c>
      <c r="IK155" s="4">
        <f t="shared" si="67"/>
        <v>2.3750000000000004E-2</v>
      </c>
      <c r="IL155" s="4">
        <f t="shared" si="68"/>
        <v>0.75038333333333329</v>
      </c>
      <c r="IM155" s="4">
        <f t="shared" si="69"/>
        <v>0.25509999999999999</v>
      </c>
      <c r="IN155" s="4">
        <f t="shared" si="70"/>
        <v>0.99065000000000014</v>
      </c>
      <c r="IO155" s="4">
        <f t="shared" si="71"/>
        <v>1.8485166666666668</v>
      </c>
      <c r="IP155" s="1" t="str" cm="1">
        <f t="array" aca="1" ref="IP155" ca="1">CONCATENATE(INDIRECT(ADDRESS(1,MATCH(_xlfn.MINIFS(B155:IG155,metrics.rec,"MAE"),B155:IG155,0)+1)), ", ", INDIRECT(ADDRESS(2,MATCH(_xlfn.MINIFS(B155:IG155,metrics.rec,"MAE"),B155:IG155,0)+1)))</f>
        <v>k=5, r=0.1</v>
      </c>
      <c r="IQ155" s="1" t="str" cm="1">
        <f t="array" aca="1" ref="IQ155" ca="1">CONCATENATE(INDIRECT(ADDRESS(1,MATCH(_xlfn.MINIFS(B155:IG155,metrics.rec,"MSE"),B155:IG155,0)+1)), ", ", INDIRECT(ADDRESS(2,MATCH(_xlfn.MINIFS(B155:IG155,metrics.rec,"MSE"),B155:IG155,0)+1)))</f>
        <v>k=5, r=0.1</v>
      </c>
      <c r="IR155" s="1" t="str" cm="1">
        <f t="array" aca="1" ref="IR155" ca="1">CONCATENATE(INDIRECT(ADDRESS(1,MATCH(_xlfn.MAXIFS(B155:IG155,metrics.rec,"R"),B155:IG155,0)+1)), ", ", INDIRECT(ADDRESS(2,MATCH(_xlfn.MAXIFS(B155:IG155,metrics.rec,"R"),B155:IG155,0)+1)))</f>
        <v>k=5, r=0.1</v>
      </c>
      <c r="IS155" s="1" t="str" cm="1">
        <f t="array" aca="1" ref="IS155" ca="1">CONCATENATE(INDIRECT(ADDRESS(1,MATCH(_xlfn.MAXIFS(B155:IG155,metrics.rec,"Precision"),B155:IG155,0)+1)), ", ", INDIRECT(ADDRESS(2,MATCH(_xlfn.MAXIFS(B155:IG155,metrics.rec,"Precision"),B155:IG155,0)+1)))</f>
        <v>k=5, r=0.9</v>
      </c>
      <c r="IT155" s="1" t="str" cm="1">
        <f t="array" aca="1" ref="IT155" ca="1">CONCATENATE(INDIRECT(ADDRESS(1,MATCH(_xlfn.MAXIFS(B155:IG155,metrics.rec,"Recall"),B155:IG155,0)+1)), ", ", INDIRECT(ADDRESS(2,MATCH(_xlfn.MAXIFS(B155:IG155,metrics.rec,"Recall"),B155:IG155,0)+1)))</f>
        <v>k=5, r=0.1</v>
      </c>
      <c r="IU155" s="1" t="str" cm="1">
        <f t="array" aca="1" ref="IU155" ca="1">CONCATENATE(INDIRECT(ADDRESS(1,MATCH(_xlfn.MAXIFS(B155:IG155,metrics.rec,"Coverage"),B155:IG155,0)+1)), ", ", INDIRECT(ADDRESS(2,MATCH(_xlfn.MAXIFS(B155:IG155,metrics.rec,"Coverage"),B155:IG155,0)+1)))</f>
        <v>k=20, r=0.5</v>
      </c>
      <c r="IV155" s="1" t="str" cm="1">
        <f t="array" aca="1" ref="IV155" ca="1">CONCATENATE(INDIRECT(ADDRESS(1,MATCH(_xlfn.MAXIFS(B155:IG155,metrics.rec,"Recatio"),B155:IG155,0)+1)), ", ", INDIRECT(ADDRESS(2,MATCH(_xlfn.MAXIFS(B155:IG155,metrics.rec,"Recatio"),B155:IG155,0)+1)))</f>
        <v>k=5, r=0.1</v>
      </c>
      <c r="IW155" s="1" t="str" cm="1">
        <f t="array" aca="1" ref="IW155" ca="1">CONCATENATE(INDIRECT(ADDRESS(1,MATCH(_xlfn.MINIFS(B155:IG155,metrics.rec,"Time"),B155:IG155,0)+1)), ", ", INDIRECT(ADDRESS(2,MATCH(_xlfn.MINIFS(B155:IG155,metrics.rec,"Time"),B155:IG155,0)+1)))</f>
        <v>k=5, r=0.9</v>
      </c>
    </row>
    <row r="156" spans="1:257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0.67520000000000002</v>
      </c>
      <c r="K156" s="5">
        <v>0.80049999999999999</v>
      </c>
      <c r="L156" s="5">
        <v>0.2298</v>
      </c>
      <c r="M156" s="5">
        <v>7.1999999999999998E-3</v>
      </c>
      <c r="N156" s="5">
        <v>0.8286</v>
      </c>
      <c r="O156" s="5"/>
      <c r="P156" s="5">
        <v>0.99839999999999995</v>
      </c>
      <c r="Q156" s="5">
        <v>2.2555000000000001</v>
      </c>
      <c r="R156" s="4">
        <v>0.69069999999999998</v>
      </c>
      <c r="S156" s="4">
        <v>0.83560000000000001</v>
      </c>
      <c r="T156" s="4">
        <v>0.21110000000000001</v>
      </c>
      <c r="U156" s="4">
        <v>1.3100000000000001E-2</v>
      </c>
      <c r="V156" s="4">
        <v>0.79369999999999996</v>
      </c>
      <c r="W156" s="4"/>
      <c r="X156" s="4">
        <v>0.998</v>
      </c>
      <c r="Y156" s="4">
        <v>2.2570999999999999</v>
      </c>
      <c r="Z156" s="5">
        <v>0.71230000000000004</v>
      </c>
      <c r="AA156" s="5">
        <v>0.88529999999999998</v>
      </c>
      <c r="AB156" s="5">
        <v>0.161</v>
      </c>
      <c r="AC156" s="5">
        <v>2.07E-2</v>
      </c>
      <c r="AD156" s="5">
        <v>0.7359</v>
      </c>
      <c r="AE156" s="5"/>
      <c r="AF156" s="5">
        <v>0.99150000000000005</v>
      </c>
      <c r="AG156" s="5">
        <v>1.6628000000000001</v>
      </c>
      <c r="AH156" s="4">
        <v>0.76690000000000003</v>
      </c>
      <c r="AI156" s="4">
        <v>1.0094000000000001</v>
      </c>
      <c r="AJ156" s="4">
        <v>3.4000000000000002E-2</v>
      </c>
      <c r="AK156" s="4">
        <v>5.04E-2</v>
      </c>
      <c r="AL156" s="4">
        <v>0.54</v>
      </c>
      <c r="AM156" s="4"/>
      <c r="AN156" s="4">
        <v>0.88109999999999999</v>
      </c>
      <c r="AO156" s="4">
        <v>0.74819999999999998</v>
      </c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>
        <v>0.69040000000000001</v>
      </c>
      <c r="EI156" s="5">
        <v>0.83499999999999996</v>
      </c>
      <c r="EJ156" s="5">
        <v>0.20710000000000001</v>
      </c>
      <c r="EK156" s="5">
        <v>1.3100000000000001E-2</v>
      </c>
      <c r="EL156" s="5">
        <v>0.79549999999999998</v>
      </c>
      <c r="EM156" s="5">
        <v>0.41010000000000002</v>
      </c>
      <c r="EN156" s="5">
        <v>0.99770000000000003</v>
      </c>
      <c r="EO156" s="5">
        <v>1.8959999999999999</v>
      </c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>
        <f t="shared" si="64"/>
        <v>0.69915000000000005</v>
      </c>
      <c r="II156" s="4">
        <f t="shared" si="65"/>
        <v>0.85483333333333322</v>
      </c>
      <c r="IJ156" s="4">
        <f t="shared" si="66"/>
        <v>0.1788666666666667</v>
      </c>
      <c r="IK156" s="4">
        <f t="shared" si="67"/>
        <v>1.7816666666666665E-2</v>
      </c>
      <c r="IL156" s="4">
        <f t="shared" si="68"/>
        <v>0.75713333333333332</v>
      </c>
      <c r="IM156" s="4">
        <f t="shared" si="69"/>
        <v>0.41010000000000002</v>
      </c>
      <c r="IN156" s="4">
        <f t="shared" si="70"/>
        <v>0.97743333333333338</v>
      </c>
      <c r="IO156" s="4">
        <f t="shared" si="71"/>
        <v>1.9113</v>
      </c>
      <c r="IP156" s="1" t="str" cm="1">
        <f t="array" aca="1" ref="IP156" ca="1">CONCATENATE(INDIRECT(ADDRESS(1,MATCH(_xlfn.MINIFS(B156:IG156,metrics.rec,"MAE"),B156:IG156,0)+1)), ", ", INDIRECT(ADDRESS(2,MATCH(_xlfn.MINIFS(B156:IG156,metrics.rec,"MAE"),B156:IG156,0)+1)))</f>
        <v>k=5, r=0.1</v>
      </c>
      <c r="IQ156" s="1" t="str" cm="1">
        <f t="array" aca="1" ref="IQ156" ca="1">CONCATENATE(INDIRECT(ADDRESS(1,MATCH(_xlfn.MINIFS(B156:IG156,metrics.rec,"MSE"),B156:IG156,0)+1)), ", ", INDIRECT(ADDRESS(2,MATCH(_xlfn.MINIFS(B156:IG156,metrics.rec,"MSE"),B156:IG156,0)+1)))</f>
        <v>k=5, r=0.1</v>
      </c>
      <c r="IR156" s="1" t="str" cm="1">
        <f t="array" aca="1" ref="IR156" ca="1">CONCATENATE(INDIRECT(ADDRESS(1,MATCH(_xlfn.MAXIFS(B156:IG156,metrics.rec,"R"),B156:IG156,0)+1)), ", ", INDIRECT(ADDRESS(2,MATCH(_xlfn.MAXIFS(B156:IG156,metrics.rec,"R"),B156:IG156,0)+1)))</f>
        <v>k=5, r=0.1</v>
      </c>
      <c r="IS156" s="1" t="str" cm="1">
        <f t="array" aca="1" ref="IS156" ca="1">CONCATENATE(INDIRECT(ADDRESS(1,MATCH(_xlfn.MAXIFS(B156:IG156,metrics.rec,"Precision"),B156:IG156,0)+1)), ", ", INDIRECT(ADDRESS(2,MATCH(_xlfn.MAXIFS(B156:IG156,metrics.rec,"Precision"),B156:IG156,0)+1)))</f>
        <v>k=5, r=0.9</v>
      </c>
      <c r="IT156" s="1" t="str" cm="1">
        <f t="array" aca="1" ref="IT156" ca="1">CONCATENATE(INDIRECT(ADDRESS(1,MATCH(_xlfn.MAXIFS(B156:IG156,metrics.rec,"Recall"),B156:IG156,0)+1)), ", ", INDIRECT(ADDRESS(2,MATCH(_xlfn.MAXIFS(B156:IG156,metrics.rec,"Recall"),B156:IG156,0)+1)))</f>
        <v>k=5, r=0.1</v>
      </c>
      <c r="IU156" s="1" t="str" cm="1">
        <f t="array" aca="1" ref="IU156" ca="1">CONCATENATE(INDIRECT(ADDRESS(1,MATCH(_xlfn.MAXIFS(B156:IG156,metrics.rec,"Coverage"),B156:IG156,0)+1)), ", ", INDIRECT(ADDRESS(2,MATCH(_xlfn.MAXIFS(B156:IG156,metrics.rec,"Coverage"),B156:IG156,0)+1)))</f>
        <v>k=20, r=0.5</v>
      </c>
      <c r="IV156" s="1" t="str" cm="1">
        <f t="array" aca="1" ref="IV156" ca="1">CONCATENATE(INDIRECT(ADDRESS(1,MATCH(_xlfn.MAXIFS(B156:IG156,metrics.rec,"Recatio"),B156:IG156,0)+1)), ", ", INDIRECT(ADDRESS(2,MATCH(_xlfn.MAXIFS(B156:IG156,metrics.rec,"Recatio"),B156:IG156,0)+1)))</f>
        <v>k=5, r=0.3</v>
      </c>
      <c r="IW156" s="1" t="str" cm="1">
        <f t="array" aca="1" ref="IW156" ca="1">CONCATENATE(INDIRECT(ADDRESS(1,MATCH(_xlfn.MINIFS(B156:IG156,metrics.rec,"Time"),B156:IG156,0)+1)), ", ", INDIRECT(ADDRESS(2,MATCH(_xlfn.MINIFS(B156:IG156,metrics.rec,"Time"),B156:IG156,0)+1)))</f>
        <v>k=5, r=0.9</v>
      </c>
    </row>
    <row r="157" spans="1:257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0.70289999999999997</v>
      </c>
      <c r="K157" s="5">
        <v>0.85209999999999997</v>
      </c>
      <c r="L157" s="5">
        <v>0.157</v>
      </c>
      <c r="M157" s="5">
        <v>9.7999999999999997E-3</v>
      </c>
      <c r="N157" s="5">
        <v>0.58379999999999999</v>
      </c>
      <c r="O157" s="5"/>
      <c r="P157" s="5">
        <v>0.99839999999999995</v>
      </c>
      <c r="Q157" s="5">
        <v>2.1709999999999998</v>
      </c>
      <c r="R157" s="4">
        <v>0.72670000000000001</v>
      </c>
      <c r="S157" s="4">
        <v>0.90880000000000005</v>
      </c>
      <c r="T157" s="4">
        <v>0.14849999999999999</v>
      </c>
      <c r="U157" s="4">
        <v>1.44E-2</v>
      </c>
      <c r="V157" s="4">
        <v>0.52459999999999996</v>
      </c>
      <c r="W157" s="4"/>
      <c r="X157" s="4">
        <v>0.998</v>
      </c>
      <c r="Y157" s="4">
        <v>1.9905999999999999</v>
      </c>
      <c r="Z157" s="5">
        <v>0.73680000000000001</v>
      </c>
      <c r="AA157" s="5">
        <v>0.93769999999999998</v>
      </c>
      <c r="AB157" s="5">
        <v>0.13439999999999999</v>
      </c>
      <c r="AC157" s="5">
        <v>1.8800000000000001E-2</v>
      </c>
      <c r="AD157" s="5">
        <v>0.51559999999999995</v>
      </c>
      <c r="AE157" s="5"/>
      <c r="AF157" s="5">
        <v>0.99150000000000005</v>
      </c>
      <c r="AG157" s="5">
        <v>1.6314</v>
      </c>
      <c r="AH157" s="16">
        <v>0.7712</v>
      </c>
      <c r="AI157" s="16">
        <v>1.0190999999999999</v>
      </c>
      <c r="AJ157" s="16">
        <v>2.76E-2</v>
      </c>
      <c r="AK157" s="16">
        <v>4.6600000000000003E-2</v>
      </c>
      <c r="AL157" s="16">
        <v>0.53180000000000005</v>
      </c>
      <c r="AM157" s="16"/>
      <c r="AN157" s="16"/>
      <c r="AO157" s="16">
        <v>0.73089999999999999</v>
      </c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16"/>
      <c r="DK157" s="16"/>
      <c r="DL157" s="16"/>
      <c r="DM157" s="16"/>
      <c r="DN157" s="16"/>
      <c r="DO157" s="16"/>
      <c r="DP157" s="16"/>
      <c r="DQ157" s="16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>
        <v>0.72660000000000002</v>
      </c>
      <c r="EI157" s="5">
        <v>0.90890000000000004</v>
      </c>
      <c r="EJ157" s="5">
        <v>0.1469</v>
      </c>
      <c r="EK157" s="5">
        <v>1.44E-2</v>
      </c>
      <c r="EL157" s="5">
        <v>0.52470000000000006</v>
      </c>
      <c r="EM157" s="5">
        <v>0.24579999999999999</v>
      </c>
      <c r="EN157" s="5">
        <v>0.99770000000000003</v>
      </c>
      <c r="EO157" s="5">
        <v>1.8544</v>
      </c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>
        <f t="shared" si="64"/>
        <v>0.72198333333333331</v>
      </c>
      <c r="II157" s="4">
        <f t="shared" si="65"/>
        <v>0.89986666666666659</v>
      </c>
      <c r="IJ157" s="4">
        <f t="shared" si="66"/>
        <v>0.13134999999999999</v>
      </c>
      <c r="IK157" s="4">
        <f t="shared" si="67"/>
        <v>1.7966666666666666E-2</v>
      </c>
      <c r="IL157" s="4">
        <f t="shared" si="68"/>
        <v>0.55436666666666667</v>
      </c>
      <c r="IM157" s="4">
        <f t="shared" si="69"/>
        <v>0.24579999999999999</v>
      </c>
      <c r="IN157" s="4">
        <f t="shared" si="70"/>
        <v>0.99670000000000003</v>
      </c>
      <c r="IO157" s="4">
        <f t="shared" si="71"/>
        <v>1.8202666666666667</v>
      </c>
      <c r="IP157" s="1" t="str" cm="1">
        <f t="array" aca="1" ref="IP157" ca="1">CONCATENATE(INDIRECT(ADDRESS(1,MATCH(_xlfn.MINIFS(B157:IG157,metrics.rec,"MAE"),B157:IG157,0)+1)), ", ", INDIRECT(ADDRESS(2,MATCH(_xlfn.MINIFS(B157:IG157,metrics.rec,"MAE"),B157:IG157,0)+1)))</f>
        <v>k=5, r=0.1</v>
      </c>
      <c r="IQ157" s="1" t="str" cm="1">
        <f t="array" aca="1" ref="IQ157" ca="1">CONCATENATE(INDIRECT(ADDRESS(1,MATCH(_xlfn.MINIFS(B157:IG157,metrics.rec,"MSE"),B157:IG157,0)+1)), ", ", INDIRECT(ADDRESS(2,MATCH(_xlfn.MINIFS(B157:IG157,metrics.rec,"MSE"),B157:IG157,0)+1)))</f>
        <v>k=5, r=0.1</v>
      </c>
      <c r="IR157" s="1" t="str" cm="1">
        <f t="array" aca="1" ref="IR157" ca="1">CONCATENATE(INDIRECT(ADDRESS(1,MATCH(_xlfn.MAXIFS(B157:IG157,metrics.rec,"R"),B157:IG157,0)+1)), ", ", INDIRECT(ADDRESS(2,MATCH(_xlfn.MAXIFS(B157:IG157,metrics.rec,"R"),B157:IG157,0)+1)))</f>
        <v>k=5, r=0.1</v>
      </c>
      <c r="IS157" s="1" t="str" cm="1">
        <f t="array" aca="1" ref="IS157" ca="1">CONCATENATE(INDIRECT(ADDRESS(1,MATCH(_xlfn.MAXIFS(B157:IG157,metrics.rec,"Precision"),B157:IG157,0)+1)), ", ", INDIRECT(ADDRESS(2,MATCH(_xlfn.MAXIFS(B157:IG157,metrics.rec,"Precision"),B157:IG157,0)+1)))</f>
        <v>k=5, r=0.9</v>
      </c>
      <c r="IT157" s="1" t="str" cm="1">
        <f t="array" aca="1" ref="IT157" ca="1">CONCATENATE(INDIRECT(ADDRESS(1,MATCH(_xlfn.MAXIFS(B157:IG157,metrics.rec,"Recall"),B157:IG157,0)+1)), ", ", INDIRECT(ADDRESS(2,MATCH(_xlfn.MAXIFS(B157:IG157,metrics.rec,"Recall"),B157:IG157,0)+1)))</f>
        <v>k=5, r=0.1</v>
      </c>
      <c r="IU157" s="1" t="str" cm="1">
        <f t="array" aca="1" ref="IU157" ca="1">CONCATENATE(INDIRECT(ADDRESS(1,MATCH(_xlfn.MAXIFS(B157:IG157,metrics.rec,"Coverage"),B157:IG157,0)+1)), ", ", INDIRECT(ADDRESS(2,MATCH(_xlfn.MAXIFS(B157:IG157,metrics.rec,"Coverage"),B157:IG157,0)+1)))</f>
        <v>k=20, r=0.5</v>
      </c>
      <c r="IV157" s="1" t="str" cm="1">
        <f t="array" aca="1" ref="IV157" ca="1">CONCATENATE(INDIRECT(ADDRESS(1,MATCH(_xlfn.MAXIFS(B157:IG157,metrics.rec,"Recatio"),B157:IG157,0)+1)), ", ", INDIRECT(ADDRESS(2,MATCH(_xlfn.MAXIFS(B157:IG157,metrics.rec,"Recatio"),B157:IG157,0)+1)))</f>
        <v>k=5, r=0.3</v>
      </c>
      <c r="IW157" s="1" t="str" cm="1">
        <f t="array" aca="1" ref="IW157" ca="1">CONCATENATE(INDIRECT(ADDRESS(1,MATCH(_xlfn.MINIFS(B157:IG157,metrics.rec,"Time"),B157:IG157,0)+1)), ", ", INDIRECT(ADDRESS(2,MATCH(_xlfn.MINIFS(B157:IG157,metrics.rec,"Time"),B157:IG157,0)+1)))</f>
        <v>k=5, r=0.9</v>
      </c>
    </row>
    <row r="158" spans="1:257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0.77569999999999995</v>
      </c>
      <c r="K158" s="5">
        <v>0.72370000000000001</v>
      </c>
      <c r="L158" s="5">
        <v>0.5</v>
      </c>
      <c r="M158" s="5">
        <v>5.3E-3</v>
      </c>
      <c r="N158" s="5">
        <v>3.3300000000000003E-2</v>
      </c>
      <c r="O158" s="5"/>
      <c r="P158" s="5">
        <v>1.2999999999999999E-3</v>
      </c>
      <c r="Q158" s="5">
        <v>2.1972999999999998</v>
      </c>
      <c r="R158" s="16">
        <v>0.64290000000000003</v>
      </c>
      <c r="S158" s="16">
        <v>0.6633</v>
      </c>
      <c r="T158" s="16"/>
      <c r="U158" s="16">
        <v>0.25</v>
      </c>
      <c r="V158" s="16">
        <v>9.0899999999999995E-2</v>
      </c>
      <c r="W158" s="16"/>
      <c r="X158" s="16">
        <v>2.9999999999999997E-4</v>
      </c>
      <c r="Y158" s="16">
        <v>1.6787000000000001</v>
      </c>
      <c r="Z158" s="16"/>
      <c r="AA158" s="16"/>
      <c r="AB158" s="16"/>
      <c r="AC158" s="16"/>
      <c r="AD158" s="16"/>
      <c r="AE158" s="16"/>
      <c r="AF158" s="16"/>
      <c r="AG158" s="16"/>
      <c r="AH158" s="16">
        <v>1</v>
      </c>
      <c r="AI158" s="16">
        <v>1</v>
      </c>
      <c r="AJ158" s="16">
        <v>0</v>
      </c>
      <c r="AK158" s="16">
        <v>0</v>
      </c>
      <c r="AL158" s="16">
        <v>0</v>
      </c>
      <c r="AM158" s="16"/>
      <c r="AN158" s="16">
        <v>2.5000000000000001E-3</v>
      </c>
      <c r="AO158" s="16">
        <v>0.67959999999999998</v>
      </c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16"/>
      <c r="DK158" s="16"/>
      <c r="DL158" s="16"/>
      <c r="DM158" s="16"/>
      <c r="DN158" s="16"/>
      <c r="DO158" s="16"/>
      <c r="DP158" s="16"/>
      <c r="DQ158" s="16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14">
        <v>0.53659999999999997</v>
      </c>
      <c r="EI158" s="14">
        <v>0.35149999999999998</v>
      </c>
      <c r="EJ158" s="14">
        <v>0</v>
      </c>
      <c r="EK158" s="14">
        <v>6.3399999999999998E-2</v>
      </c>
      <c r="EL158" s="14">
        <v>6.2700000000000006E-2</v>
      </c>
      <c r="EM158" s="14">
        <v>0</v>
      </c>
      <c r="EN158" s="14">
        <v>5.0000000000000001E-4</v>
      </c>
      <c r="EO158" s="14">
        <v>1.6226</v>
      </c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>
        <f t="shared" si="64"/>
        <v>0.79353999999999991</v>
      </c>
      <c r="II158" s="4">
        <f t="shared" si="65"/>
        <v>0.78739999999999999</v>
      </c>
      <c r="IJ158" s="4">
        <f t="shared" si="66"/>
        <v>0.14940000000000001</v>
      </c>
      <c r="IK158" s="4">
        <f t="shared" si="67"/>
        <v>6.6959999999999992E-2</v>
      </c>
      <c r="IL158" s="4">
        <f t="shared" si="68"/>
        <v>8.1919999999999993E-2</v>
      </c>
      <c r="IM158" s="4">
        <f t="shared" si="69"/>
        <v>0</v>
      </c>
      <c r="IN158" s="4">
        <f t="shared" si="70"/>
        <v>2.1199999999999999E-3</v>
      </c>
      <c r="IO158" s="4">
        <f t="shared" si="71"/>
        <v>1.8384999999999998</v>
      </c>
      <c r="IP158" s="1" t="str" cm="1">
        <f t="array" aca="1" ref="IP158" ca="1">CONCATENATE(INDIRECT(ADDRESS(1,MATCH(_xlfn.MINIFS(B158:IG158,metrics.rec,"MAE"),B158:IG158,0)+1)), ", ", INDIRECT(ADDRESS(2,MATCH(_xlfn.MINIFS(B158:IG158,metrics.rec,"MAE"),B158:IG158,0)+1)))</f>
        <v>k=20, r=0.5</v>
      </c>
      <c r="IQ158" s="1" t="str" cm="1">
        <f t="array" aca="1" ref="IQ158" ca="1">CONCATENATE(INDIRECT(ADDRESS(1,MATCH(_xlfn.MINIFS(B158:IG158,metrics.rec,"MSE"),B158:IG158,0)+1)), ", ", INDIRECT(ADDRESS(2,MATCH(_xlfn.MINIFS(B158:IG158,metrics.rec,"MSE"),B158:IG158,0)+1)))</f>
        <v>k=20, r=0.5</v>
      </c>
      <c r="IR158" s="1" t="str" cm="1">
        <f t="array" aca="1" ref="IR158" ca="1">CONCATENATE(INDIRECT(ADDRESS(1,MATCH(_xlfn.MAXIFS(B158:IG158,metrics.rec,"R"),B158:IG158,0)+1)), ", ", INDIRECT(ADDRESS(2,MATCH(_xlfn.MAXIFS(B158:IG158,metrics.rec,"R"),B158:IG158,0)+1)))</f>
        <v>k=5, r=0.3</v>
      </c>
      <c r="IS158" s="1" t="str" cm="1">
        <f t="array" aca="1" ref="IS158" ca="1">CONCATENATE(INDIRECT(ADDRESS(1,MATCH(_xlfn.MAXIFS(B158:IG158,metrics.rec,"Precision"),B158:IG158,0)+1)), ", ", INDIRECT(ADDRESS(2,MATCH(_xlfn.MAXIFS(B158:IG158,metrics.rec,"Precision"),B158:IG158,0)+1)))</f>
        <v>k=5, r=0.5</v>
      </c>
      <c r="IT158" s="1" t="str" cm="1">
        <f t="array" aca="1" ref="IT158" ca="1">CONCATENATE(INDIRECT(ADDRESS(1,MATCH(_xlfn.MAXIFS(B158:IG158,metrics.rec,"Recall"),B158:IG158,0)+1)), ", ", INDIRECT(ADDRESS(2,MATCH(_xlfn.MAXIFS(B158:IG158,metrics.rec,"Recall"),B158:IG158,0)+1)))</f>
        <v>k=5, r=0.1</v>
      </c>
      <c r="IU158" s="1" t="str" cm="1">
        <f t="array" aca="1" ref="IU158" ca="1">CONCATENATE(INDIRECT(ADDRESS(1,MATCH(_xlfn.MAXIFS(B158:IG158,metrics.rec,"Coverage"),B158:IG158,0)+1)), ", ", INDIRECT(ADDRESS(2,MATCH(_xlfn.MAXIFS(B158:IG158,metrics.rec,"Coverage"),B158:IG158,0)+1)))</f>
        <v>k=5, r=0.9</v>
      </c>
      <c r="IV158" s="1" t="str" cm="1">
        <f t="array" aca="1" ref="IV158" ca="1">CONCATENATE(INDIRECT(ADDRESS(1,MATCH(_xlfn.MAXIFS(B158:IG158,metrics.rec,"Recatio"),B158:IG158,0)+1)), ", ", INDIRECT(ADDRESS(2,MATCH(_xlfn.MAXIFS(B158:IG158,metrics.rec,"Recatio"),B158:IG158,0)+1)))</f>
        <v>k=5, r=0.1</v>
      </c>
      <c r="IW158" s="1" t="str" cm="1">
        <f t="array" aca="1" ref="IW158" ca="1">CONCATENATE(INDIRECT(ADDRESS(1,MATCH(_xlfn.MINIFS(B158:IG158,metrics.rec,"Time"),B158:IG158,0)+1)), ", ", INDIRECT(ADDRESS(2,MATCH(_xlfn.MINIFS(B158:IG158,metrics.rec,"Time"),B158:IG158,0)+1)))</f>
        <v>k=5, r=0.9</v>
      </c>
    </row>
    <row r="159" spans="1:257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0.72619999999999996</v>
      </c>
      <c r="K159" s="5">
        <v>0.93210000000000004</v>
      </c>
      <c r="L159" s="5">
        <v>0.2225</v>
      </c>
      <c r="M159" s="5">
        <v>3.8999999999999998E-3</v>
      </c>
      <c r="N159" s="5">
        <v>0.62239999999999995</v>
      </c>
      <c r="O159" s="5"/>
      <c r="P159" s="5">
        <v>1</v>
      </c>
      <c r="Q159" s="5">
        <v>2.4525000000000001</v>
      </c>
      <c r="R159" s="4">
        <v>0.73470000000000002</v>
      </c>
      <c r="S159" s="4">
        <v>0.95199999999999996</v>
      </c>
      <c r="T159" s="4">
        <v>0.2145</v>
      </c>
      <c r="U159" s="4">
        <v>6.8999999999999999E-3</v>
      </c>
      <c r="V159" s="4">
        <v>0.5595</v>
      </c>
      <c r="W159" s="4"/>
      <c r="X159" s="4">
        <v>1</v>
      </c>
      <c r="Y159" s="4">
        <v>2.2273000000000001</v>
      </c>
      <c r="Z159" s="5">
        <v>0.75609999999999999</v>
      </c>
      <c r="AA159" s="5">
        <v>1.0058</v>
      </c>
      <c r="AB159" s="5">
        <v>0.1946</v>
      </c>
      <c r="AC159" s="5">
        <v>1.04E-2</v>
      </c>
      <c r="AD159" s="5">
        <v>0.46860000000000002</v>
      </c>
      <c r="AE159" s="5"/>
      <c r="AF159" s="5">
        <v>1</v>
      </c>
      <c r="AG159" s="5">
        <v>1.7105999999999999</v>
      </c>
      <c r="AH159" s="4">
        <v>0.7994</v>
      </c>
      <c r="AI159" s="4">
        <v>1.1316999999999999</v>
      </c>
      <c r="AJ159" s="4">
        <v>0.1381</v>
      </c>
      <c r="AK159" s="4">
        <v>1.66E-2</v>
      </c>
      <c r="AL159" s="4">
        <v>0.29210000000000003</v>
      </c>
      <c r="AM159" s="4"/>
      <c r="AN159" s="4">
        <v>0.9839</v>
      </c>
      <c r="AO159" s="4">
        <v>1.0541</v>
      </c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>
        <v>0.73939999999999995</v>
      </c>
      <c r="EI159" s="5">
        <v>0.96489999999999998</v>
      </c>
      <c r="EJ159" s="5">
        <v>0.21340000000000001</v>
      </c>
      <c r="EK159" s="5">
        <v>6.7999999999999996E-3</v>
      </c>
      <c r="EL159" s="5">
        <v>0.55789999999999995</v>
      </c>
      <c r="EM159" s="5">
        <v>0.54990000000000006</v>
      </c>
      <c r="EN159" s="5">
        <v>1</v>
      </c>
      <c r="EO159" s="5">
        <v>2.5935999999999999</v>
      </c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>
        <f t="shared" si="64"/>
        <v>0.74478333333333335</v>
      </c>
      <c r="II159" s="4">
        <f t="shared" si="65"/>
        <v>0.97886666666666677</v>
      </c>
      <c r="IJ159" s="4">
        <f t="shared" si="66"/>
        <v>0.20035</v>
      </c>
      <c r="IK159" s="4">
        <f t="shared" si="67"/>
        <v>7.6666666666666662E-3</v>
      </c>
      <c r="IL159" s="4">
        <f t="shared" si="68"/>
        <v>0.53049999999999997</v>
      </c>
      <c r="IM159" s="4">
        <f t="shared" si="69"/>
        <v>0.54990000000000006</v>
      </c>
      <c r="IN159" s="4">
        <f t="shared" si="70"/>
        <v>0.99731666666666674</v>
      </c>
      <c r="IO159" s="4">
        <f t="shared" si="71"/>
        <v>2.1554166666666665</v>
      </c>
      <c r="IP159" s="1" t="str" cm="1">
        <f t="array" aca="1" ref="IP159" ca="1">CONCATENATE(INDIRECT(ADDRESS(1,MATCH(_xlfn.MINIFS(B159:IG159,metrics.rec,"MAE"),B159:IG159,0)+1)), ", ", INDIRECT(ADDRESS(2,MATCH(_xlfn.MINIFS(B159:IG159,metrics.rec,"MAE"),B159:IG159,0)+1)))</f>
        <v>k=5, r=0.1</v>
      </c>
      <c r="IQ159" s="1" t="str" cm="1">
        <f t="array" aca="1" ref="IQ159" ca="1">CONCATENATE(INDIRECT(ADDRESS(1,MATCH(_xlfn.MINIFS(B159:IG159,metrics.rec,"MSE"),B159:IG159,0)+1)), ", ", INDIRECT(ADDRESS(2,MATCH(_xlfn.MINIFS(B159:IG159,metrics.rec,"MSE"),B159:IG159,0)+1)))</f>
        <v>k=5, r=0.1</v>
      </c>
      <c r="IR159" s="1" t="str" cm="1">
        <f t="array" aca="1" ref="IR159" ca="1">CONCATENATE(INDIRECT(ADDRESS(1,MATCH(_xlfn.MAXIFS(B159:IG159,metrics.rec,"R"),B159:IG159,0)+1)), ", ", INDIRECT(ADDRESS(2,MATCH(_xlfn.MAXIFS(B159:IG159,metrics.rec,"R"),B159:IG159,0)+1)))</f>
        <v>k=5, r=0.3</v>
      </c>
      <c r="IS159" s="1" t="str" cm="1">
        <f t="array" aca="1" ref="IS159" ca="1">CONCATENATE(INDIRECT(ADDRESS(1,MATCH(_xlfn.MAXIFS(B159:IG159,metrics.rec,"Precision"),B159:IG159,0)+1)), ", ", INDIRECT(ADDRESS(2,MATCH(_xlfn.MAXIFS(B159:IG159,metrics.rec,"Precision"),B159:IG159,0)+1)))</f>
        <v>k=5, r=0.9</v>
      </c>
      <c r="IT159" s="1" t="str" cm="1">
        <f t="array" aca="1" ref="IT159" ca="1">CONCATENATE(INDIRECT(ADDRESS(1,MATCH(_xlfn.MAXIFS(B159:IG159,metrics.rec,"Recall"),B159:IG159,0)+1)), ", ", INDIRECT(ADDRESS(2,MATCH(_xlfn.MAXIFS(B159:IG159,metrics.rec,"Recall"),B159:IG159,0)+1)))</f>
        <v>k=5, r=0.1</v>
      </c>
      <c r="IU159" s="1" t="str" cm="1">
        <f t="array" aca="1" ref="IU159" ca="1">CONCATENATE(INDIRECT(ADDRESS(1,MATCH(_xlfn.MAXIFS(B159:IG159,metrics.rec,"Coverage"),B159:IG159,0)+1)), ", ", INDIRECT(ADDRESS(2,MATCH(_xlfn.MAXIFS(B159:IG159,metrics.rec,"Coverage"),B159:IG159,0)+1)))</f>
        <v>k=20, r=0.5</v>
      </c>
      <c r="IV159" s="1" t="str" cm="1">
        <f t="array" aca="1" ref="IV159" ca="1">CONCATENATE(INDIRECT(ADDRESS(1,MATCH(_xlfn.MAXIFS(B159:IG159,metrics.rec,"Recatio"),B159:IG159,0)+1)), ", ", INDIRECT(ADDRESS(2,MATCH(_xlfn.MAXIFS(B159:IG159,metrics.rec,"Recatio"),B159:IG159,0)+1)))</f>
        <v>k=5, r=0.1</v>
      </c>
      <c r="IW159" s="1" t="str" cm="1">
        <f t="array" aca="1" ref="IW159" ca="1">CONCATENATE(INDIRECT(ADDRESS(1,MATCH(_xlfn.MINIFS(B159:IG159,metrics.rec,"Time"),B159:IG159,0)+1)), ", ", INDIRECT(ADDRESS(2,MATCH(_xlfn.MINIFS(B159:IG159,metrics.rec,"Time"),B159:IG159,0)+1)))</f>
        <v>k=5, r=0.9</v>
      </c>
    </row>
    <row r="160" spans="1:257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0.66959999999999997</v>
      </c>
      <c r="K160" s="5">
        <v>0.79320000000000002</v>
      </c>
      <c r="L160" s="5">
        <v>0.26590000000000003</v>
      </c>
      <c r="M160" s="5">
        <v>5.4999999999999997E-3</v>
      </c>
      <c r="N160" s="5">
        <v>0.81730000000000003</v>
      </c>
      <c r="O160" s="5"/>
      <c r="P160" s="5">
        <v>1</v>
      </c>
      <c r="Q160" s="5">
        <v>2.4287999999999998</v>
      </c>
      <c r="R160" s="4">
        <v>0.67859999999999998</v>
      </c>
      <c r="S160" s="4">
        <v>0.8115</v>
      </c>
      <c r="T160" s="4">
        <v>0.25290000000000001</v>
      </c>
      <c r="U160" s="4">
        <v>1.0699999999999999E-2</v>
      </c>
      <c r="V160" s="4">
        <v>0.78449999999999998</v>
      </c>
      <c r="W160" s="4"/>
      <c r="X160" s="4">
        <v>1</v>
      </c>
      <c r="Y160" s="4">
        <v>2.1648999999999998</v>
      </c>
      <c r="Z160" s="5">
        <v>0.70699999999999996</v>
      </c>
      <c r="AA160" s="5">
        <v>0.87270000000000003</v>
      </c>
      <c r="AB160" s="5">
        <v>0.19589999999999999</v>
      </c>
      <c r="AC160" s="5">
        <v>1.9300000000000001E-2</v>
      </c>
      <c r="AD160" s="5">
        <v>0.70579999999999998</v>
      </c>
      <c r="AE160" s="5"/>
      <c r="AF160" s="5">
        <v>0.99970000000000003</v>
      </c>
      <c r="AG160" s="5">
        <v>1.6295999999999999</v>
      </c>
      <c r="AH160" s="4">
        <v>0.75590000000000002</v>
      </c>
      <c r="AI160" s="4">
        <v>0.99099999999999999</v>
      </c>
      <c r="AJ160" s="4">
        <v>0.1099</v>
      </c>
      <c r="AK160" s="4">
        <v>4.02E-2</v>
      </c>
      <c r="AL160" s="4">
        <v>0.50990000000000002</v>
      </c>
      <c r="AM160" s="4"/>
      <c r="AN160" s="4">
        <v>0.96450000000000002</v>
      </c>
      <c r="AO160" s="4">
        <v>0.99760000000000004</v>
      </c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14">
        <v>0.68049999999999999</v>
      </c>
      <c r="EI160" s="14">
        <v>0.81630000000000003</v>
      </c>
      <c r="EJ160" s="14">
        <v>0.24859999999999999</v>
      </c>
      <c r="EK160" s="14">
        <v>1.0699999999999999E-2</v>
      </c>
      <c r="EL160" s="14">
        <v>0.78769999999999996</v>
      </c>
      <c r="EM160" s="14">
        <v>0.49630000000000002</v>
      </c>
      <c r="EN160" s="14">
        <v>1</v>
      </c>
      <c r="EO160" s="14">
        <v>2.8054999999999999</v>
      </c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>
        <f t="shared" si="64"/>
        <v>0.69203333333333328</v>
      </c>
      <c r="II160" s="4">
        <f t="shared" si="65"/>
        <v>0.84238333333333326</v>
      </c>
      <c r="IJ160" s="4">
        <f t="shared" si="66"/>
        <v>0.2225</v>
      </c>
      <c r="IK160" s="4">
        <f t="shared" si="67"/>
        <v>1.47E-2</v>
      </c>
      <c r="IL160" s="4">
        <f t="shared" si="68"/>
        <v>0.73841666666666672</v>
      </c>
      <c r="IM160" s="4">
        <f t="shared" si="69"/>
        <v>0.49630000000000002</v>
      </c>
      <c r="IN160" s="4">
        <f t="shared" si="70"/>
        <v>0.99403333333333332</v>
      </c>
      <c r="IO160" s="4">
        <f t="shared" si="71"/>
        <v>2.1385833333333335</v>
      </c>
      <c r="IP160" s="1" t="str" cm="1">
        <f t="array" aca="1" ref="IP160" ca="1">CONCATENATE(INDIRECT(ADDRESS(1,MATCH(_xlfn.MINIFS(B160:IG160,metrics.rec,"MAE"),B160:IG160,0)+1)), ", ", INDIRECT(ADDRESS(2,MATCH(_xlfn.MINIFS(B160:IG160,metrics.rec,"MAE"),B160:IG160,0)+1)))</f>
        <v>k=5, r=0.1</v>
      </c>
      <c r="IQ160" s="1" t="str" cm="1">
        <f t="array" aca="1" ref="IQ160" ca="1">CONCATENATE(INDIRECT(ADDRESS(1,MATCH(_xlfn.MINIFS(B160:IG160,metrics.rec,"MSE"),B160:IG160,0)+1)), ", ", INDIRECT(ADDRESS(2,MATCH(_xlfn.MINIFS(B160:IG160,metrics.rec,"MSE"),B160:IG160,0)+1)))</f>
        <v>k=5, r=0.1</v>
      </c>
      <c r="IR160" s="1" t="str" cm="1">
        <f t="array" aca="1" ref="IR160" ca="1">CONCATENATE(INDIRECT(ADDRESS(1,MATCH(_xlfn.MAXIFS(B160:IG160,metrics.rec,"R"),B160:IG160,0)+1)), ", ", INDIRECT(ADDRESS(2,MATCH(_xlfn.MAXIFS(B160:IG160,metrics.rec,"R"),B160:IG160,0)+1)))</f>
        <v>k=5, r=0.3</v>
      </c>
      <c r="IS160" s="1" t="str" cm="1">
        <f t="array" aca="1" ref="IS160" ca="1">CONCATENATE(INDIRECT(ADDRESS(1,MATCH(_xlfn.MAXIFS(B160:IG160,metrics.rec,"Precision"),B160:IG160,0)+1)), ", ", INDIRECT(ADDRESS(2,MATCH(_xlfn.MAXIFS(B160:IG160,metrics.rec,"Precision"),B160:IG160,0)+1)))</f>
        <v>k=5, r=0.9</v>
      </c>
      <c r="IT160" s="1" t="str" cm="1">
        <f t="array" aca="1" ref="IT160" ca="1">CONCATENATE(INDIRECT(ADDRESS(1,MATCH(_xlfn.MAXIFS(B160:IG160,metrics.rec,"Recall"),B160:IG160,0)+1)), ", ", INDIRECT(ADDRESS(2,MATCH(_xlfn.MAXIFS(B160:IG160,metrics.rec,"Recall"),B160:IG160,0)+1)))</f>
        <v>k=5, r=0.1</v>
      </c>
      <c r="IU160" s="1" t="str" cm="1">
        <f t="array" aca="1" ref="IU160" ca="1">CONCATENATE(INDIRECT(ADDRESS(1,MATCH(_xlfn.MAXIFS(B160:IG160,metrics.rec,"Coverage"),B160:IG160,0)+1)), ", ", INDIRECT(ADDRESS(2,MATCH(_xlfn.MAXIFS(B160:IG160,metrics.rec,"Coverage"),B160:IG160,0)+1)))</f>
        <v>k=20, r=0.5</v>
      </c>
      <c r="IV160" s="1" t="str" cm="1">
        <f t="array" aca="1" ref="IV160" ca="1">CONCATENATE(INDIRECT(ADDRESS(1,MATCH(_xlfn.MAXIFS(B160:IG160,metrics.rec,"Recatio"),B160:IG160,0)+1)), ", ", INDIRECT(ADDRESS(2,MATCH(_xlfn.MAXIFS(B160:IG160,metrics.rec,"Recatio"),B160:IG160,0)+1)))</f>
        <v>k=5, r=0.1</v>
      </c>
      <c r="IW160" s="1" t="str" cm="1">
        <f t="array" aca="1" ref="IW160" ca="1">CONCATENATE(INDIRECT(ADDRESS(1,MATCH(_xlfn.MINIFS(B160:IG160,metrics.rec,"Time"),B160:IG160,0)+1)), ", ", INDIRECT(ADDRESS(2,MATCH(_xlfn.MINIFS(B160:IG160,metrics.rec,"Time"),B160:IG160,0)+1)))</f>
        <v>k=5, r=0.9</v>
      </c>
    </row>
    <row r="161" spans="1:257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0.65169999999999995</v>
      </c>
      <c r="K161" s="5">
        <v>0.74790000000000001</v>
      </c>
      <c r="L161" s="5">
        <v>0.25430000000000003</v>
      </c>
      <c r="M161" s="5">
        <v>7.7000000000000002E-3</v>
      </c>
      <c r="N161" s="5">
        <v>0.85799999999999998</v>
      </c>
      <c r="O161" s="5"/>
      <c r="P161" s="5">
        <v>1</v>
      </c>
      <c r="Q161" s="5">
        <v>2.3555999999999999</v>
      </c>
      <c r="R161" s="4">
        <v>0.66249999999999998</v>
      </c>
      <c r="S161" s="4">
        <v>0.76870000000000005</v>
      </c>
      <c r="T161" s="4">
        <v>0.23599999999999999</v>
      </c>
      <c r="U161" s="4">
        <v>1.55E-2</v>
      </c>
      <c r="V161" s="4">
        <v>0.83220000000000005</v>
      </c>
      <c r="W161" s="4"/>
      <c r="X161" s="4">
        <v>1</v>
      </c>
      <c r="Y161" s="4">
        <v>2.0556999999999999</v>
      </c>
      <c r="Z161" s="5">
        <v>0.69010000000000005</v>
      </c>
      <c r="AA161" s="5">
        <v>0.82769999999999999</v>
      </c>
      <c r="AB161" s="5">
        <v>0.17</v>
      </c>
      <c r="AC161" s="5">
        <v>2.75E-2</v>
      </c>
      <c r="AD161" s="5">
        <v>0.76890000000000003</v>
      </c>
      <c r="AE161" s="5"/>
      <c r="AF161" s="5">
        <v>0.99970000000000003</v>
      </c>
      <c r="AG161" s="5">
        <v>1.6254999999999999</v>
      </c>
      <c r="AH161" s="4">
        <v>0.75460000000000005</v>
      </c>
      <c r="AI161" s="4">
        <v>0.98429999999999995</v>
      </c>
      <c r="AJ161" s="4">
        <v>0.1042</v>
      </c>
      <c r="AK161" s="4">
        <v>4.2599999999999999E-2</v>
      </c>
      <c r="AL161" s="4">
        <v>0.53149999999999997</v>
      </c>
      <c r="AM161" s="4"/>
      <c r="AN161" s="4">
        <v>0.96450000000000002</v>
      </c>
      <c r="AO161" s="4">
        <v>0.94310000000000005</v>
      </c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>
        <v>0.6633</v>
      </c>
      <c r="EI161" s="5">
        <v>0.7722</v>
      </c>
      <c r="EJ161" s="5">
        <v>0.2283</v>
      </c>
      <c r="EK161" s="5">
        <v>1.5699999999999999E-2</v>
      </c>
      <c r="EL161" s="5">
        <v>0.83360000000000001</v>
      </c>
      <c r="EM161" s="5">
        <v>0.35849999999999999</v>
      </c>
      <c r="EN161" s="5">
        <v>1</v>
      </c>
      <c r="EO161" s="5">
        <v>2.6911</v>
      </c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>
        <f t="shared" si="64"/>
        <v>0.67706666666666671</v>
      </c>
      <c r="II161" s="4">
        <f t="shared" si="65"/>
        <v>0.80354999999999999</v>
      </c>
      <c r="IJ161" s="4">
        <f t="shared" si="66"/>
        <v>0.20956666666666668</v>
      </c>
      <c r="IK161" s="4">
        <f t="shared" si="67"/>
        <v>1.8550000000000001E-2</v>
      </c>
      <c r="IL161" s="4">
        <f t="shared" si="68"/>
        <v>0.78223333333333323</v>
      </c>
      <c r="IM161" s="4">
        <f t="shared" si="69"/>
        <v>0.35849999999999999</v>
      </c>
      <c r="IN161" s="4">
        <f t="shared" si="70"/>
        <v>0.99403333333333332</v>
      </c>
      <c r="IO161" s="4">
        <f t="shared" si="71"/>
        <v>2.0744500000000001</v>
      </c>
      <c r="IP161" s="1" t="str" cm="1">
        <f t="array" aca="1" ref="IP161" ca="1">CONCATENATE(INDIRECT(ADDRESS(1,MATCH(_xlfn.MINIFS(B161:IG161,metrics.rec,"MAE"),B161:IG161,0)+1)), ", ", INDIRECT(ADDRESS(2,MATCH(_xlfn.MINIFS(B161:IG161,metrics.rec,"MAE"),B161:IG161,0)+1)))</f>
        <v>k=5, r=0.1</v>
      </c>
      <c r="IQ161" s="1" t="str" cm="1">
        <f t="array" aca="1" ref="IQ161" ca="1">CONCATENATE(INDIRECT(ADDRESS(1,MATCH(_xlfn.MINIFS(B161:IG161,metrics.rec,"MSE"),B161:IG161,0)+1)), ", ", INDIRECT(ADDRESS(2,MATCH(_xlfn.MINIFS(B161:IG161,metrics.rec,"MSE"),B161:IG161,0)+1)))</f>
        <v>k=5, r=0.1</v>
      </c>
      <c r="IR161" s="1" t="str" cm="1">
        <f t="array" aca="1" ref="IR161" ca="1">CONCATENATE(INDIRECT(ADDRESS(1,MATCH(_xlfn.MAXIFS(B161:IG161,metrics.rec,"R"),B161:IG161,0)+1)), ", ", INDIRECT(ADDRESS(2,MATCH(_xlfn.MAXIFS(B161:IG161,metrics.rec,"R"),B161:IG161,0)+1)))</f>
        <v>k=5, r=0.1</v>
      </c>
      <c r="IS161" s="1" t="str" cm="1">
        <f t="array" aca="1" ref="IS161" ca="1">CONCATENATE(INDIRECT(ADDRESS(1,MATCH(_xlfn.MAXIFS(B161:IG161,metrics.rec,"Precision"),B161:IG161,0)+1)), ", ", INDIRECT(ADDRESS(2,MATCH(_xlfn.MAXIFS(B161:IG161,metrics.rec,"Precision"),B161:IG161,0)+1)))</f>
        <v>k=5, r=0.9</v>
      </c>
      <c r="IT161" s="1" t="str" cm="1">
        <f t="array" aca="1" ref="IT161" ca="1">CONCATENATE(INDIRECT(ADDRESS(1,MATCH(_xlfn.MAXIFS(B161:IG161,metrics.rec,"Recall"),B161:IG161,0)+1)), ", ", INDIRECT(ADDRESS(2,MATCH(_xlfn.MAXIFS(B161:IG161,metrics.rec,"Recall"),B161:IG161,0)+1)))</f>
        <v>k=5, r=0.1</v>
      </c>
      <c r="IU161" s="1" t="str" cm="1">
        <f t="array" aca="1" ref="IU161" ca="1">CONCATENATE(INDIRECT(ADDRESS(1,MATCH(_xlfn.MAXIFS(B161:IG161,metrics.rec,"Coverage"),B161:IG161,0)+1)), ", ", INDIRECT(ADDRESS(2,MATCH(_xlfn.MAXIFS(B161:IG161,metrics.rec,"Coverage"),B161:IG161,0)+1)))</f>
        <v>k=20, r=0.5</v>
      </c>
      <c r="IV161" s="1" t="str" cm="1">
        <f t="array" aca="1" ref="IV161" ca="1">CONCATENATE(INDIRECT(ADDRESS(1,MATCH(_xlfn.MAXIFS(B161:IG161,metrics.rec,"Recatio"),B161:IG161,0)+1)), ", ", INDIRECT(ADDRESS(2,MATCH(_xlfn.MAXIFS(B161:IG161,metrics.rec,"Recatio"),B161:IG161,0)+1)))</f>
        <v>k=5, r=0.1</v>
      </c>
      <c r="IW161" s="1" t="str" cm="1">
        <f t="array" aca="1" ref="IW161" ca="1">CONCATENATE(INDIRECT(ADDRESS(1,MATCH(_xlfn.MINIFS(B161:IG161,metrics.rec,"Time"),B161:IG161,0)+1)), ", ", INDIRECT(ADDRESS(2,MATCH(_xlfn.MINIFS(B161:IG161,metrics.rec,"Time"),B161:IG161,0)+1)))</f>
        <v>k=5, r=0.9</v>
      </c>
    </row>
    <row r="162" spans="1:257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>
        <v>0.66379999999999995</v>
      </c>
      <c r="EI162" s="14">
        <v>0.77790000000000004</v>
      </c>
      <c r="EJ162" s="14">
        <v>0.24809999999999999</v>
      </c>
      <c r="EK162" s="14">
        <v>1.2E-2</v>
      </c>
      <c r="EL162" s="14">
        <v>0.84870000000000001</v>
      </c>
      <c r="EM162" s="14">
        <v>0.47560000000000002</v>
      </c>
      <c r="EN162" s="14">
        <v>1</v>
      </c>
      <c r="EO162" s="14">
        <v>2.4091999999999998</v>
      </c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>
        <f t="shared" si="64"/>
        <v>0.66379999999999995</v>
      </c>
      <c r="II162" s="4">
        <f t="shared" si="65"/>
        <v>0.77790000000000004</v>
      </c>
      <c r="IJ162" s="4">
        <f t="shared" si="66"/>
        <v>0.24809999999999999</v>
      </c>
      <c r="IK162" s="4">
        <f t="shared" si="67"/>
        <v>1.2E-2</v>
      </c>
      <c r="IL162" s="4">
        <f t="shared" si="68"/>
        <v>0.84870000000000001</v>
      </c>
      <c r="IM162" s="4">
        <f t="shared" si="69"/>
        <v>0.47560000000000002</v>
      </c>
      <c r="IN162" s="4">
        <f t="shared" si="70"/>
        <v>1</v>
      </c>
      <c r="IO162" s="4">
        <f t="shared" si="71"/>
        <v>2.4091999999999998</v>
      </c>
      <c r="IP162" s="11" t="str" cm="1">
        <f t="array" aca="1" ref="IP162" ca="1">CONCATENATE(INDIRECT(ADDRESS(1,MATCH(_xlfn.MINIFS(B162:IG162,metrics.rec,"MAE"),B162:IG162,0)+1)), ", ", INDIRECT(ADDRESS(2,MATCH(_xlfn.MINIFS(B162:IG162,metrics.rec,"MAE"),B162:IG162,0)+1)))</f>
        <v>k=20, r=0.5</v>
      </c>
      <c r="IQ162" s="11" t="str" cm="1">
        <f t="array" aca="1" ref="IQ162" ca="1">CONCATENATE(INDIRECT(ADDRESS(1,MATCH(_xlfn.MINIFS(B162:IG162,metrics.rec,"MSE"),B162:IG162,0)+1)), ", ", INDIRECT(ADDRESS(2,MATCH(_xlfn.MINIFS(B162:IG162,metrics.rec,"MSE"),B162:IG162,0)+1)))</f>
        <v>k=20, r=0.5</v>
      </c>
      <c r="IR162" s="11" t="str" cm="1">
        <f t="array" aca="1" ref="IR162" ca="1">CONCATENATE(INDIRECT(ADDRESS(1,MATCH(_xlfn.MAXIFS(B162:IG162,metrics.rec,"R"),B162:IG162,0)+1)), ", ", INDIRECT(ADDRESS(2,MATCH(_xlfn.MAXIFS(B162:IG162,metrics.rec,"R"),B162:IG162,0)+1)))</f>
        <v>k=20, r=0.5</v>
      </c>
      <c r="IS162" s="11" t="str" cm="1">
        <f t="array" aca="1" ref="IS162" ca="1">CONCATENATE(INDIRECT(ADDRESS(1,MATCH(_xlfn.MAXIFS(B162:IG162,metrics.rec,"Precision"),B162:IG162,0)+1)), ", ", INDIRECT(ADDRESS(2,MATCH(_xlfn.MAXIFS(B162:IG162,metrics.rec,"Precision"),B162:IG162,0)+1)))</f>
        <v>k=20, r=0.5</v>
      </c>
      <c r="IT162" s="11" t="str" cm="1">
        <f t="array" aca="1" ref="IT162" ca="1">CONCATENATE(INDIRECT(ADDRESS(1,MATCH(_xlfn.MAXIFS(B162:IG162,metrics.rec,"Recall"),B162:IG162,0)+1)), ", ", INDIRECT(ADDRESS(2,MATCH(_xlfn.MAXIFS(B162:IG162,metrics.rec,"Recall"),B162:IG162,0)+1)))</f>
        <v>k=20, r=0.5</v>
      </c>
      <c r="IU162" s="11" t="str" cm="1">
        <f t="array" aca="1" ref="IU162" ca="1">CONCATENATE(INDIRECT(ADDRESS(1,MATCH(_xlfn.MAXIFS(B162:IG162,metrics.rec,"Coverage"),B162:IG162,0)+1)), ", ", INDIRECT(ADDRESS(2,MATCH(_xlfn.MAXIFS(B162:IG162,metrics.rec,"Coverage"),B162:IG162,0)+1)))</f>
        <v>k=20, r=0.5</v>
      </c>
      <c r="IV162" s="11" t="str" cm="1">
        <f t="array" aca="1" ref="IV162" ca="1">CONCATENATE(INDIRECT(ADDRESS(1,MATCH(_xlfn.MAXIFS(B162:IG162,metrics.rec,"Recatio"),B162:IG162,0)+1)), ", ", INDIRECT(ADDRESS(2,MATCH(_xlfn.MAXIFS(B162:IG162,metrics.rec,"Recatio"),B162:IG162,0)+1)))</f>
        <v>k=20, r=0.5</v>
      </c>
      <c r="IW162" s="11" t="str" cm="1">
        <f t="array" aca="1" ref="IW162" ca="1">CONCATENATE(INDIRECT(ADDRESS(1,MATCH(_xlfn.MINIFS(B162:IG162,metrics.rec,"Time"),B162:IG162,0)+1)), ", ", INDIRECT(ADDRESS(2,MATCH(_xlfn.MINIFS(B162:IG162,metrics.rec,"Time"),B162:IG162,0)+1)))</f>
        <v>k=20, r=0.5</v>
      </c>
    </row>
    <row r="163" spans="1:257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0.62309999999999999</v>
      </c>
      <c r="K163" s="5">
        <v>0.67630000000000001</v>
      </c>
      <c r="L163" s="5">
        <v>0.30070000000000002</v>
      </c>
      <c r="M163" s="5">
        <v>4.7999999999999996E-3</v>
      </c>
      <c r="N163" s="5">
        <v>0.88090000000000002</v>
      </c>
      <c r="O163" s="5"/>
      <c r="P163" s="5">
        <v>1</v>
      </c>
      <c r="Q163" s="5">
        <v>6.2911999999999999</v>
      </c>
      <c r="R163" s="4">
        <v>0.63480000000000003</v>
      </c>
      <c r="S163" s="4">
        <v>0.69950000000000001</v>
      </c>
      <c r="T163" s="4">
        <v>0.28039999999999998</v>
      </c>
      <c r="U163" s="4">
        <v>8.8999999999999999E-3</v>
      </c>
      <c r="V163" s="4">
        <v>0.86529999999999996</v>
      </c>
      <c r="W163" s="4"/>
      <c r="X163" s="4">
        <v>1</v>
      </c>
      <c r="Y163" s="4">
        <v>4.9692999999999996</v>
      </c>
      <c r="Z163" s="5">
        <v>0.66169999999999995</v>
      </c>
      <c r="AA163" s="5">
        <v>0.76229999999999998</v>
      </c>
      <c r="AB163" s="5">
        <v>0.2298</v>
      </c>
      <c r="AC163" s="5">
        <v>1.4800000000000001E-2</v>
      </c>
      <c r="AD163" s="5">
        <v>0.83340000000000003</v>
      </c>
      <c r="AE163" s="5"/>
      <c r="AF163" s="5">
        <v>1</v>
      </c>
      <c r="AG163" s="5">
        <v>3.4337</v>
      </c>
      <c r="AH163" s="4">
        <v>0.74929999999999997</v>
      </c>
      <c r="AI163" s="4">
        <v>0.98260000000000003</v>
      </c>
      <c r="AJ163" s="4">
        <v>0.13900000000000001</v>
      </c>
      <c r="AK163" s="4">
        <v>2.87E-2</v>
      </c>
      <c r="AL163" s="4">
        <v>0.70469999999999999</v>
      </c>
      <c r="AM163" s="4"/>
      <c r="AN163" s="4">
        <v>0.9839</v>
      </c>
      <c r="AO163" s="4">
        <v>1.1698</v>
      </c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>
        <v>0.63600000000000001</v>
      </c>
      <c r="BG163" s="14">
        <v>0.70279999999999998</v>
      </c>
      <c r="BH163" s="14">
        <v>0.2828</v>
      </c>
      <c r="BI163" s="14">
        <v>8.8999999999999999E-3</v>
      </c>
      <c r="BJ163" s="14">
        <v>0.86680000000000001</v>
      </c>
      <c r="BK163" s="14">
        <v>0.6583</v>
      </c>
      <c r="BL163" s="14">
        <v>1</v>
      </c>
      <c r="BM163" s="14">
        <v>7.3411</v>
      </c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16"/>
      <c r="CU163" s="16"/>
      <c r="CV163" s="16"/>
      <c r="CW163" s="16"/>
      <c r="CX163" s="16"/>
      <c r="CY163" s="16"/>
      <c r="CZ163" s="16"/>
      <c r="DA163" s="16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14">
        <v>0.63639999999999997</v>
      </c>
      <c r="EI163" s="14">
        <v>0.70389999999999997</v>
      </c>
      <c r="EJ163" s="14">
        <v>0.28050000000000003</v>
      </c>
      <c r="EK163" s="14">
        <v>8.8999999999999999E-3</v>
      </c>
      <c r="EL163" s="14">
        <v>0.86650000000000005</v>
      </c>
      <c r="EM163" s="14">
        <v>0.65849999999999997</v>
      </c>
      <c r="EN163" s="14">
        <v>1</v>
      </c>
      <c r="EO163" s="14">
        <v>6.5953999999999997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0.63590000000000002</v>
      </c>
      <c r="FW163" s="4">
        <v>0.70320000000000005</v>
      </c>
      <c r="FX163" s="4">
        <v>0.2828</v>
      </c>
      <c r="FY163" s="4">
        <v>8.8999999999999999E-3</v>
      </c>
      <c r="FZ163" s="4">
        <v>0.86550000000000005</v>
      </c>
      <c r="GA163" s="4"/>
      <c r="GB163" s="4">
        <v>1</v>
      </c>
      <c r="GC163" s="4">
        <v>5.0564999999999998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0.64834999999999998</v>
      </c>
      <c r="II163" s="4">
        <f t="shared" si="65"/>
        <v>0.73441250000000002</v>
      </c>
      <c r="IJ163" s="4">
        <f t="shared" si="66"/>
        <v>0.26301249999999998</v>
      </c>
      <c r="IK163" s="4">
        <f t="shared" si="67"/>
        <v>1.0687500000000003E-2</v>
      </c>
      <c r="IL163" s="4">
        <f t="shared" si="68"/>
        <v>0.84676249999999997</v>
      </c>
      <c r="IM163" s="4">
        <f t="shared" si="69"/>
        <v>0.65839999999999999</v>
      </c>
      <c r="IN163" s="4">
        <f t="shared" si="70"/>
        <v>0.99798750000000003</v>
      </c>
      <c r="IO163" s="4">
        <f t="shared" si="71"/>
        <v>5.4332249999999993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r=0.1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r=0.1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r=0.1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r=0.9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k=5, r=0.1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k=20,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k=5, r=0.1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k=5, r=0.9</v>
      </c>
    </row>
    <row r="164" spans="1:257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0.62929999999999997</v>
      </c>
      <c r="K164" s="5">
        <v>0.6895</v>
      </c>
      <c r="L164" s="5">
        <v>0.28739999999999999</v>
      </c>
      <c r="M164" s="5">
        <v>4.8999999999999998E-3</v>
      </c>
      <c r="N164" s="5">
        <v>0.87660000000000005</v>
      </c>
      <c r="O164" s="5"/>
      <c r="P164" s="5">
        <v>1</v>
      </c>
      <c r="Q164" s="5">
        <v>6.0708000000000002</v>
      </c>
      <c r="R164" s="4">
        <v>0.6401</v>
      </c>
      <c r="S164" s="4">
        <v>0.70930000000000004</v>
      </c>
      <c r="T164" s="4">
        <v>0.27629999999999999</v>
      </c>
      <c r="U164" s="4">
        <v>9.2999999999999992E-3</v>
      </c>
      <c r="V164" s="4">
        <v>0.86229999999999996</v>
      </c>
      <c r="W164" s="4"/>
      <c r="X164" s="4">
        <v>1</v>
      </c>
      <c r="Y164" s="4">
        <v>4.7727000000000004</v>
      </c>
      <c r="Z164" s="5">
        <v>0.66249999999999998</v>
      </c>
      <c r="AA164" s="5">
        <v>0.76080000000000003</v>
      </c>
      <c r="AB164" s="5">
        <v>0.23810000000000001</v>
      </c>
      <c r="AC164" s="5">
        <v>1.6799999999999999E-2</v>
      </c>
      <c r="AD164" s="5">
        <v>0.82989999999999997</v>
      </c>
      <c r="AE164" s="5"/>
      <c r="AF164" s="5">
        <v>1</v>
      </c>
      <c r="AG164" s="5">
        <v>3.2982</v>
      </c>
      <c r="AH164" s="4">
        <v>0.72689999999999999</v>
      </c>
      <c r="AI164" s="4">
        <v>0.92020000000000002</v>
      </c>
      <c r="AJ164" s="4">
        <v>0.16059999999999999</v>
      </c>
      <c r="AK164" s="4">
        <v>5.5100000000000003E-2</v>
      </c>
      <c r="AL164" s="4">
        <v>0.6069</v>
      </c>
      <c r="AM164" s="4"/>
      <c r="AN164" s="4">
        <v>0.97599999999999998</v>
      </c>
      <c r="AO164" s="4">
        <v>1.1157999999999999</v>
      </c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>
        <v>0.6411</v>
      </c>
      <c r="BG164" s="14">
        <v>0.71240000000000003</v>
      </c>
      <c r="BH164" s="14">
        <v>0.27560000000000001</v>
      </c>
      <c r="BI164" s="14">
        <v>9.1999999999999998E-3</v>
      </c>
      <c r="BJ164" s="14">
        <v>0.86339999999999995</v>
      </c>
      <c r="BK164" s="14">
        <v>0.62980000000000003</v>
      </c>
      <c r="BL164" s="14">
        <v>1</v>
      </c>
      <c r="BM164" s="14">
        <v>5.8356000000000003</v>
      </c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16"/>
      <c r="CU164" s="16"/>
      <c r="CV164" s="16"/>
      <c r="CW164" s="16"/>
      <c r="CX164" s="16"/>
      <c r="CY164" s="16"/>
      <c r="CZ164" s="16"/>
      <c r="DA164" s="16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14">
        <v>0.64159999999999995</v>
      </c>
      <c r="EI164" s="14">
        <v>0.7137</v>
      </c>
      <c r="EJ164" s="14">
        <v>0.27610000000000001</v>
      </c>
      <c r="EK164" s="14">
        <v>9.2999999999999992E-3</v>
      </c>
      <c r="EL164" s="14">
        <v>0.86339999999999995</v>
      </c>
      <c r="EM164" s="14">
        <v>0.62970000000000004</v>
      </c>
      <c r="EN164" s="14">
        <v>1</v>
      </c>
      <c r="EO164" s="14">
        <v>6.6562999999999999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0.64100000000000001</v>
      </c>
      <c r="FW164" s="4">
        <v>0.7127</v>
      </c>
      <c r="FX164" s="4">
        <v>0.2757</v>
      </c>
      <c r="FY164" s="4">
        <v>9.2999999999999992E-3</v>
      </c>
      <c r="FZ164" s="4">
        <v>0.86240000000000006</v>
      </c>
      <c r="GA164" s="4"/>
      <c r="GB164" s="4">
        <v>1</v>
      </c>
      <c r="GC164" s="4">
        <v>4.9686000000000003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0.64998749999999994</v>
      </c>
      <c r="II164" s="4">
        <f t="shared" si="65"/>
        <v>0.73488750000000003</v>
      </c>
      <c r="IJ164" s="4">
        <f t="shared" si="66"/>
        <v>0.26080000000000003</v>
      </c>
      <c r="IK164" s="4">
        <f t="shared" si="67"/>
        <v>1.4437500000000001E-2</v>
      </c>
      <c r="IL164" s="4">
        <f t="shared" si="68"/>
        <v>0.83153750000000015</v>
      </c>
      <c r="IM164" s="4">
        <f t="shared" si="69"/>
        <v>0.62975000000000003</v>
      </c>
      <c r="IN164" s="4">
        <f t="shared" si="70"/>
        <v>0.997</v>
      </c>
      <c r="IO164" s="4">
        <f t="shared" si="71"/>
        <v>5.1377125000000001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r=0.1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r=0.1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r=0.1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k=5, r=0.9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k=5, r=0.1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k=10,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k=5, r=0.1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r=0.9</v>
      </c>
    </row>
    <row r="165" spans="1:257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0.62649999999999995</v>
      </c>
      <c r="K165" s="5">
        <v>0.68079999999999996</v>
      </c>
      <c r="L165" s="5">
        <v>0.29809999999999998</v>
      </c>
      <c r="M165" s="5">
        <v>4.8999999999999998E-3</v>
      </c>
      <c r="N165" s="5">
        <v>0.875</v>
      </c>
      <c r="O165" s="5"/>
      <c r="P165" s="5">
        <v>1</v>
      </c>
      <c r="Q165" s="5">
        <v>6.1986999999999997</v>
      </c>
      <c r="R165" s="4">
        <v>0.63639999999999997</v>
      </c>
      <c r="S165" s="4">
        <v>0.70069999999999999</v>
      </c>
      <c r="T165" s="4">
        <v>0.28860000000000002</v>
      </c>
      <c r="U165" s="4">
        <v>9.2999999999999992E-3</v>
      </c>
      <c r="V165" s="4">
        <v>0.85950000000000004</v>
      </c>
      <c r="W165" s="4"/>
      <c r="X165" s="4">
        <v>1</v>
      </c>
      <c r="Y165" s="4">
        <v>4.7641999999999998</v>
      </c>
      <c r="Z165" s="5">
        <v>0.65990000000000004</v>
      </c>
      <c r="AA165" s="5">
        <v>0.75539999999999996</v>
      </c>
      <c r="AB165" s="5">
        <v>0.23419999999999999</v>
      </c>
      <c r="AC165" s="5">
        <v>1.6799999999999999E-2</v>
      </c>
      <c r="AD165" s="5">
        <v>0.82569999999999999</v>
      </c>
      <c r="AE165" s="5"/>
      <c r="AF165" s="5">
        <v>1</v>
      </c>
      <c r="AG165" s="5">
        <v>3.3338000000000001</v>
      </c>
      <c r="AH165" s="4">
        <v>0.72809999999999997</v>
      </c>
      <c r="AI165" s="4">
        <v>0.92469999999999997</v>
      </c>
      <c r="AJ165" s="4">
        <v>0.15809999999999999</v>
      </c>
      <c r="AK165" s="4">
        <v>5.4899999999999997E-2</v>
      </c>
      <c r="AL165" s="4">
        <v>0.60260000000000002</v>
      </c>
      <c r="AM165" s="4"/>
      <c r="AN165" s="4">
        <v>0.97599999999999998</v>
      </c>
      <c r="AO165" s="4">
        <v>1.0673999999999999</v>
      </c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>
        <v>0.63739999999999997</v>
      </c>
      <c r="BG165" s="14">
        <v>0.70389999999999997</v>
      </c>
      <c r="BH165" s="14">
        <v>0.28249999999999997</v>
      </c>
      <c r="BI165" s="14">
        <v>9.1999999999999998E-3</v>
      </c>
      <c r="BJ165" s="14">
        <v>0.86109999999999998</v>
      </c>
      <c r="BK165" s="14">
        <v>0.62729999999999997</v>
      </c>
      <c r="BL165" s="14">
        <v>1</v>
      </c>
      <c r="BM165" s="14">
        <v>7.3212000000000002</v>
      </c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16"/>
      <c r="CU165" s="16"/>
      <c r="CV165" s="16"/>
      <c r="CW165" s="16"/>
      <c r="CX165" s="16"/>
      <c r="CY165" s="16"/>
      <c r="CZ165" s="16"/>
      <c r="DA165" s="16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0.63800000000000001</v>
      </c>
      <c r="EI165" s="5">
        <v>0.70550000000000002</v>
      </c>
      <c r="EJ165" s="5">
        <v>0.2838</v>
      </c>
      <c r="EK165" s="5">
        <v>9.2999999999999992E-3</v>
      </c>
      <c r="EL165" s="5">
        <v>0.86050000000000004</v>
      </c>
      <c r="EM165" s="5">
        <v>0.62719999999999998</v>
      </c>
      <c r="EN165" s="5">
        <v>1</v>
      </c>
      <c r="EO165" s="5">
        <v>6.6322000000000001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0.63739999999999997</v>
      </c>
      <c r="FW165" s="4">
        <v>0.70409999999999995</v>
      </c>
      <c r="FX165" s="4">
        <v>0.28410000000000002</v>
      </c>
      <c r="FY165" s="4">
        <v>9.2999999999999992E-3</v>
      </c>
      <c r="FZ165" s="4">
        <v>0.85960000000000003</v>
      </c>
      <c r="GA165" s="4"/>
      <c r="GB165" s="4">
        <v>1</v>
      </c>
      <c r="GC165" s="4">
        <v>4.9474999999999998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0.64745000000000008</v>
      </c>
      <c r="II165" s="4">
        <f t="shared" si="65"/>
        <v>0.72876249999999998</v>
      </c>
      <c r="IJ165" s="4">
        <f t="shared" si="66"/>
        <v>0.26644999999999996</v>
      </c>
      <c r="IK165" s="4">
        <f t="shared" si="67"/>
        <v>1.44125E-2</v>
      </c>
      <c r="IL165" s="4">
        <f t="shared" si="68"/>
        <v>0.82856250000000009</v>
      </c>
      <c r="IM165" s="4">
        <f t="shared" si="69"/>
        <v>0.62724999999999997</v>
      </c>
      <c r="IN165" s="4">
        <f t="shared" si="70"/>
        <v>0.997</v>
      </c>
      <c r="IO165" s="4">
        <f t="shared" si="71"/>
        <v>5.3275249999999996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r=0.1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r=0.1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k=5, r=0.1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r=0.9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k=5, r=0.1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k=10,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k=5, r=0.1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r=0.9</v>
      </c>
    </row>
    <row r="166" spans="1:257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0.63500000000000001</v>
      </c>
      <c r="K166" s="5">
        <v>0.69640000000000002</v>
      </c>
      <c r="L166" s="5">
        <v>0.2979</v>
      </c>
      <c r="M166" s="5">
        <v>7.6E-3</v>
      </c>
      <c r="N166" s="5">
        <v>0.85270000000000001</v>
      </c>
      <c r="O166" s="5"/>
      <c r="P166" s="5">
        <v>1</v>
      </c>
      <c r="Q166" s="5">
        <v>6.2758000000000003</v>
      </c>
      <c r="R166" s="4">
        <v>0.65890000000000004</v>
      </c>
      <c r="S166" s="4">
        <v>0.74570000000000003</v>
      </c>
      <c r="T166" s="4">
        <v>0.26769999999999999</v>
      </c>
      <c r="U166" s="4">
        <v>1.4500000000000001E-2</v>
      </c>
      <c r="V166" s="4">
        <v>0.82769999999999999</v>
      </c>
      <c r="W166" s="4"/>
      <c r="X166" s="4">
        <v>1</v>
      </c>
      <c r="Y166" s="4">
        <v>4.7420999999999998</v>
      </c>
      <c r="Z166" s="5">
        <v>0.70599999999999996</v>
      </c>
      <c r="AA166" s="5">
        <v>0.85229999999999995</v>
      </c>
      <c r="AB166" s="5">
        <v>0.217</v>
      </c>
      <c r="AC166" s="5">
        <v>2.5499999999999998E-2</v>
      </c>
      <c r="AD166" s="5">
        <v>0.78290000000000004</v>
      </c>
      <c r="AE166" s="5"/>
      <c r="AF166" s="5">
        <v>1</v>
      </c>
      <c r="AG166" s="5">
        <v>3.2881</v>
      </c>
      <c r="AH166" s="4">
        <v>0.7772</v>
      </c>
      <c r="AI166" s="4">
        <v>1.0381</v>
      </c>
      <c r="AJ166" s="4">
        <v>0.1285</v>
      </c>
      <c r="AK166" s="4">
        <v>7.8899999999999998E-2</v>
      </c>
      <c r="AL166" s="4">
        <v>0.53090000000000004</v>
      </c>
      <c r="AM166" s="4"/>
      <c r="AN166" s="4">
        <v>0.97670000000000001</v>
      </c>
      <c r="AO166" s="4">
        <v>1.0024</v>
      </c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>
        <v>0.66110000000000002</v>
      </c>
      <c r="BG166" s="14">
        <v>0.75109999999999999</v>
      </c>
      <c r="BH166" s="14">
        <v>0.2661</v>
      </c>
      <c r="BI166" s="14">
        <v>1.43E-2</v>
      </c>
      <c r="BJ166" s="14">
        <v>0.83</v>
      </c>
      <c r="BK166" s="14">
        <v>0.39040000000000002</v>
      </c>
      <c r="BL166" s="14">
        <v>1</v>
      </c>
      <c r="BM166" s="14">
        <v>5.2957999999999998</v>
      </c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16"/>
      <c r="CU166" s="16"/>
      <c r="CV166" s="16"/>
      <c r="CW166" s="16"/>
      <c r="CX166" s="16"/>
      <c r="CY166" s="16"/>
      <c r="CZ166" s="16"/>
      <c r="DA166" s="16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14">
        <v>0.66059999999999997</v>
      </c>
      <c r="EI166" s="14">
        <v>0.75039999999999996</v>
      </c>
      <c r="EJ166" s="14">
        <v>0.26929999999999998</v>
      </c>
      <c r="EK166" s="14">
        <v>1.43E-2</v>
      </c>
      <c r="EL166" s="14">
        <v>0.83009999999999995</v>
      </c>
      <c r="EM166" s="14">
        <v>0.39100000000000001</v>
      </c>
      <c r="EN166" s="14">
        <v>1</v>
      </c>
      <c r="EO166" s="14">
        <v>6.2607999999999997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0.6603</v>
      </c>
      <c r="FW166" s="4">
        <v>0.74950000000000006</v>
      </c>
      <c r="FX166" s="4">
        <v>0.26879999999999998</v>
      </c>
      <c r="FY166" s="4">
        <v>1.44E-2</v>
      </c>
      <c r="FZ166" s="4">
        <v>0.82830000000000004</v>
      </c>
      <c r="GA166" s="4"/>
      <c r="GB166" s="4">
        <v>1</v>
      </c>
      <c r="GC166" s="4">
        <v>4.8860999999999999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0.671875</v>
      </c>
      <c r="II166" s="4">
        <f t="shared" si="65"/>
        <v>0.779725</v>
      </c>
      <c r="IJ166" s="4">
        <f t="shared" si="66"/>
        <v>0.25283750000000005</v>
      </c>
      <c r="IK166" s="4">
        <f t="shared" si="67"/>
        <v>2.1500000000000002E-2</v>
      </c>
      <c r="IL166" s="4">
        <f t="shared" si="68"/>
        <v>0.79386249999999992</v>
      </c>
      <c r="IM166" s="4">
        <f t="shared" si="69"/>
        <v>0.39070000000000005</v>
      </c>
      <c r="IN166" s="4">
        <f t="shared" si="70"/>
        <v>0.99708750000000002</v>
      </c>
      <c r="IO166" s="4">
        <f t="shared" si="71"/>
        <v>5.0288750000000002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r=0.1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r=0.1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r=0.1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k=5, r=0.9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k=5, r=0.1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k=5, r=0.1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r=0.9</v>
      </c>
    </row>
    <row r="167" spans="1:257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0.62660000000000005</v>
      </c>
      <c r="K167" s="5">
        <v>0.68289999999999995</v>
      </c>
      <c r="L167" s="5">
        <v>0.28799999999999998</v>
      </c>
      <c r="M167" s="5">
        <v>4.8999999999999998E-3</v>
      </c>
      <c r="N167" s="5">
        <v>0.87680000000000002</v>
      </c>
      <c r="O167" s="5"/>
      <c r="P167" s="5">
        <v>1</v>
      </c>
      <c r="Q167" s="5">
        <v>6.1275000000000004</v>
      </c>
      <c r="R167" s="4">
        <v>0.63759999999999994</v>
      </c>
      <c r="S167" s="4">
        <v>0.70340000000000003</v>
      </c>
      <c r="T167" s="4">
        <v>0.2792</v>
      </c>
      <c r="U167" s="4">
        <v>9.2999999999999992E-3</v>
      </c>
      <c r="V167" s="4">
        <v>0.86180000000000001</v>
      </c>
      <c r="W167" s="4"/>
      <c r="X167" s="4">
        <v>1</v>
      </c>
      <c r="Y167" s="4">
        <v>4.7877000000000001</v>
      </c>
      <c r="Z167" s="5">
        <v>0.66059999999999997</v>
      </c>
      <c r="AA167" s="5">
        <v>0.75609999999999999</v>
      </c>
      <c r="AB167" s="5">
        <v>0.2384</v>
      </c>
      <c r="AC167" s="5">
        <v>1.6799999999999999E-2</v>
      </c>
      <c r="AD167" s="5">
        <v>0.82909999999999995</v>
      </c>
      <c r="AE167" s="5"/>
      <c r="AF167" s="5">
        <v>1</v>
      </c>
      <c r="AG167" s="5">
        <v>3.3134999999999999</v>
      </c>
      <c r="AH167" s="4">
        <v>0.72560000000000002</v>
      </c>
      <c r="AI167" s="4">
        <v>0.91690000000000005</v>
      </c>
      <c r="AJ167" s="4">
        <v>0.1598</v>
      </c>
      <c r="AK167" s="4">
        <v>5.5100000000000003E-2</v>
      </c>
      <c r="AL167" s="4">
        <v>0.60580000000000001</v>
      </c>
      <c r="AM167" s="4"/>
      <c r="AN167" s="4">
        <v>0.97599999999999998</v>
      </c>
      <c r="AO167" s="4">
        <v>0.92569999999999997</v>
      </c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>
        <v>0.63890000000000002</v>
      </c>
      <c r="BG167" s="14">
        <v>0.70720000000000005</v>
      </c>
      <c r="BH167" s="14">
        <v>0.27779999999999999</v>
      </c>
      <c r="BI167" s="14">
        <v>9.1999999999999998E-3</v>
      </c>
      <c r="BJ167" s="14">
        <v>0.86339999999999995</v>
      </c>
      <c r="BK167" s="14">
        <v>0.62990000000000002</v>
      </c>
      <c r="BL167" s="14">
        <v>1</v>
      </c>
      <c r="BM167" s="14">
        <v>4.8053999999999997</v>
      </c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16"/>
      <c r="CU167" s="16"/>
      <c r="CV167" s="16"/>
      <c r="CW167" s="16"/>
      <c r="CX167" s="16"/>
      <c r="CY167" s="16"/>
      <c r="CZ167" s="16"/>
      <c r="DA167" s="16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0.63929999999999998</v>
      </c>
      <c r="EI167" s="5">
        <v>0.70850000000000002</v>
      </c>
      <c r="EJ167" s="5">
        <v>0.2767</v>
      </c>
      <c r="EK167" s="5">
        <v>9.1999999999999998E-3</v>
      </c>
      <c r="EL167" s="5">
        <v>0.86329999999999996</v>
      </c>
      <c r="EM167" s="5">
        <v>0.62970000000000004</v>
      </c>
      <c r="EN167" s="5">
        <v>1</v>
      </c>
      <c r="EO167" s="5">
        <v>6.2828999999999997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0.63980000000000004</v>
      </c>
      <c r="FW167" s="4">
        <v>0.70889999999999997</v>
      </c>
      <c r="FX167" s="4">
        <v>0.27600000000000002</v>
      </c>
      <c r="FY167" s="4">
        <v>9.1999999999999998E-3</v>
      </c>
      <c r="FZ167" s="4">
        <v>0.86050000000000004</v>
      </c>
      <c r="GA167" s="4"/>
      <c r="GB167" s="4">
        <v>1</v>
      </c>
      <c r="GC167" s="4">
        <v>5.2519999999999998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0.64788750000000006</v>
      </c>
      <c r="II167" s="4">
        <f t="shared" si="65"/>
        <v>0.72991249999999996</v>
      </c>
      <c r="IJ167" s="4">
        <f t="shared" si="66"/>
        <v>0.26156250000000003</v>
      </c>
      <c r="IK167" s="4">
        <f t="shared" si="67"/>
        <v>1.44125E-2</v>
      </c>
      <c r="IL167" s="4">
        <f t="shared" si="68"/>
        <v>0.83100000000000007</v>
      </c>
      <c r="IM167" s="4">
        <f t="shared" si="69"/>
        <v>0.62980000000000003</v>
      </c>
      <c r="IN167" s="4">
        <f t="shared" si="70"/>
        <v>0.997</v>
      </c>
      <c r="IO167" s="4">
        <f t="shared" si="71"/>
        <v>4.9921125000000002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r=0.1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r=0.1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r=0.1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k=5, r=0.9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k=5, r=0.1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k=10,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k=5, r=0.1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r=0.9</v>
      </c>
    </row>
    <row r="168" spans="1:257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0.62490000000000001</v>
      </c>
      <c r="K168" s="5">
        <v>0.67620000000000002</v>
      </c>
      <c r="L168" s="5">
        <v>0.29759999999999998</v>
      </c>
      <c r="M168" s="5">
        <v>5.3E-3</v>
      </c>
      <c r="N168" s="5">
        <v>0.87290000000000001</v>
      </c>
      <c r="O168" s="5"/>
      <c r="P168" s="5">
        <v>1</v>
      </c>
      <c r="Q168" s="5">
        <v>5.9227999999999996</v>
      </c>
      <c r="R168" s="4">
        <v>0.64080000000000004</v>
      </c>
      <c r="S168" s="4">
        <v>0.70779999999999998</v>
      </c>
      <c r="T168" s="4">
        <v>0.27260000000000001</v>
      </c>
      <c r="U168" s="4">
        <v>1.0200000000000001E-2</v>
      </c>
      <c r="V168" s="4">
        <v>0.85199999999999998</v>
      </c>
      <c r="W168" s="4"/>
      <c r="X168" s="4">
        <v>1</v>
      </c>
      <c r="Y168" s="4">
        <v>4.5952999999999999</v>
      </c>
      <c r="Z168" s="5">
        <v>0.67249999999999999</v>
      </c>
      <c r="AA168" s="5">
        <v>0.77929999999999999</v>
      </c>
      <c r="AB168" s="5">
        <v>0.21560000000000001</v>
      </c>
      <c r="AC168" s="5">
        <v>1.9E-2</v>
      </c>
      <c r="AD168" s="5">
        <v>0.81330000000000002</v>
      </c>
      <c r="AE168" s="5"/>
      <c r="AF168" s="5">
        <v>1</v>
      </c>
      <c r="AG168" s="5">
        <v>3.1846999999999999</v>
      </c>
      <c r="AH168" s="4">
        <v>0.74470000000000003</v>
      </c>
      <c r="AI168" s="4">
        <v>0.96379999999999999</v>
      </c>
      <c r="AJ168" s="4">
        <v>0.1229</v>
      </c>
      <c r="AK168" s="4">
        <v>6.4600000000000005E-2</v>
      </c>
      <c r="AL168" s="4">
        <v>0.54290000000000005</v>
      </c>
      <c r="AM168" s="4"/>
      <c r="AN168" s="4">
        <v>0.97409999999999997</v>
      </c>
      <c r="AO168" s="4">
        <v>0.90029999999999999</v>
      </c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14">
        <v>0.64219999999999999</v>
      </c>
      <c r="EI168" s="14">
        <v>0.71240000000000003</v>
      </c>
      <c r="EJ168" s="14">
        <v>0.27389999999999998</v>
      </c>
      <c r="EK168" s="14">
        <v>1.01E-2</v>
      </c>
      <c r="EL168" s="14">
        <v>0.85350000000000004</v>
      </c>
      <c r="EM168" s="14">
        <v>0.56730000000000003</v>
      </c>
      <c r="EN168" s="14">
        <v>1</v>
      </c>
      <c r="EO168" s="14">
        <v>5.9450000000000003</v>
      </c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>
        <f t="shared" si="64"/>
        <v>0.65571666666666661</v>
      </c>
      <c r="II168" s="4">
        <f t="shared" si="65"/>
        <v>0.74676666666666669</v>
      </c>
      <c r="IJ168" s="4">
        <f t="shared" si="66"/>
        <v>0.24808333333333332</v>
      </c>
      <c r="IK168" s="4">
        <f t="shared" si="67"/>
        <v>1.8483333333333334E-2</v>
      </c>
      <c r="IL168" s="4">
        <f t="shared" si="68"/>
        <v>0.80301666666666671</v>
      </c>
      <c r="IM168" s="4">
        <f t="shared" si="69"/>
        <v>0.56730000000000003</v>
      </c>
      <c r="IN168" s="4">
        <f t="shared" si="70"/>
        <v>0.99568333333333336</v>
      </c>
      <c r="IO168" s="4">
        <f t="shared" si="71"/>
        <v>4.7519166666666663</v>
      </c>
      <c r="IP168" s="1" t="str" cm="1">
        <f t="array" aca="1" ref="IP168" ca="1">CONCATENATE(INDIRECT(ADDRESS(1,MATCH(_xlfn.MINIFS(B168:IG168,metrics.rec,"MAE"),B168:IG168,0)+1)), ", ", INDIRECT(ADDRESS(2,MATCH(_xlfn.MINIFS(B168:IG168,metrics.rec,"MAE"),B168:IG168,0)+1)))</f>
        <v>k=5, r=0.1</v>
      </c>
      <c r="IQ168" s="1" t="str" cm="1">
        <f t="array" aca="1" ref="IQ168" ca="1">CONCATENATE(INDIRECT(ADDRESS(1,MATCH(_xlfn.MINIFS(B168:IG168,metrics.rec,"MSE"),B168:IG168,0)+1)), ", ", INDIRECT(ADDRESS(2,MATCH(_xlfn.MINIFS(B168:IG168,metrics.rec,"MSE"),B168:IG168,0)+1)))</f>
        <v>k=5, r=0.1</v>
      </c>
      <c r="IR168" s="1" t="str" cm="1">
        <f t="array" aca="1" ref="IR168" ca="1">CONCATENATE(INDIRECT(ADDRESS(1,MATCH(_xlfn.MAXIFS(B168:IG168,metrics.rec,"R"),B168:IG168,0)+1)), ", ", INDIRECT(ADDRESS(2,MATCH(_xlfn.MAXIFS(B168:IG168,metrics.rec,"R"),B168:IG168,0)+1)))</f>
        <v>k=5, r=0.1</v>
      </c>
      <c r="IS168" s="1" t="str" cm="1">
        <f t="array" aca="1" ref="IS168" ca="1">CONCATENATE(INDIRECT(ADDRESS(1,MATCH(_xlfn.MAXIFS(B168:IG168,metrics.rec,"Precision"),B168:IG168,0)+1)), ", ", INDIRECT(ADDRESS(2,MATCH(_xlfn.MAXIFS(B168:IG168,metrics.rec,"Precision"),B168:IG168,0)+1)))</f>
        <v>k=5, r=0.9</v>
      </c>
      <c r="IT168" s="1" t="str" cm="1">
        <f t="array" aca="1" ref="IT168" ca="1">CONCATENATE(INDIRECT(ADDRESS(1,MATCH(_xlfn.MAXIFS(B168:IG168,metrics.rec,"Recall"),B168:IG168,0)+1)), ", ", INDIRECT(ADDRESS(2,MATCH(_xlfn.MAXIFS(B168:IG168,metrics.rec,"Recall"),B168:IG168,0)+1)))</f>
        <v>k=5, r=0.1</v>
      </c>
      <c r="IU168" s="1" t="str" cm="1">
        <f t="array" aca="1" ref="IU168" ca="1">CONCATENATE(INDIRECT(ADDRESS(1,MATCH(_xlfn.MAXIFS(B168:IG168,metrics.rec,"Coverage"),B168:IG168,0)+1)), ", ", INDIRECT(ADDRESS(2,MATCH(_xlfn.MAXIFS(B168:IG168,metrics.rec,"Coverage"),B168:IG168,0)+1)))</f>
        <v>k=20, r=0.5</v>
      </c>
      <c r="IV168" s="1" t="str" cm="1">
        <f t="array" aca="1" ref="IV168" ca="1">CONCATENATE(INDIRECT(ADDRESS(1,MATCH(_xlfn.MAXIFS(B168:IG168,metrics.rec,"Recatio"),B168:IG168,0)+1)), ", ", INDIRECT(ADDRESS(2,MATCH(_xlfn.MAXIFS(B168:IG168,metrics.rec,"Recatio"),B168:IG168,0)+1)))</f>
        <v>k=5, r=0.1</v>
      </c>
      <c r="IW168" s="1" t="str" cm="1">
        <f t="array" aca="1" ref="IW168" ca="1">CONCATENATE(INDIRECT(ADDRESS(1,MATCH(_xlfn.MINIFS(B168:IG168,metrics.rec,"Time"),B168:IG168,0)+1)), ", ", INDIRECT(ADDRESS(2,MATCH(_xlfn.MINIFS(B168:IG168,metrics.rec,"Time"),B168:IG168,0)+1)))</f>
        <v>k=5, r=0.9</v>
      </c>
    </row>
    <row r="169" spans="1:257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0.63049999999999995</v>
      </c>
      <c r="K169" s="5">
        <v>0.68930000000000002</v>
      </c>
      <c r="L169" s="5">
        <v>0.2908</v>
      </c>
      <c r="M169" s="5">
        <v>4.7999999999999996E-3</v>
      </c>
      <c r="N169" s="5">
        <v>0.87439999999999996</v>
      </c>
      <c r="O169" s="5"/>
      <c r="P169" s="5">
        <v>1</v>
      </c>
      <c r="Q169" s="5">
        <v>6.2530000000000001</v>
      </c>
      <c r="R169" s="4">
        <v>0.63980000000000004</v>
      </c>
      <c r="S169" s="4">
        <v>0.7077</v>
      </c>
      <c r="T169" s="4">
        <v>0.28139999999999998</v>
      </c>
      <c r="U169" s="4">
        <v>8.8999999999999999E-3</v>
      </c>
      <c r="V169" s="4">
        <v>0.86040000000000005</v>
      </c>
      <c r="W169" s="4"/>
      <c r="X169" s="4">
        <v>1</v>
      </c>
      <c r="Y169" s="4">
        <v>4.8453999999999997</v>
      </c>
      <c r="Z169" s="5">
        <v>0.66200000000000003</v>
      </c>
      <c r="AA169" s="5">
        <v>0.75970000000000004</v>
      </c>
      <c r="AB169" s="5">
        <v>0.2397</v>
      </c>
      <c r="AC169" s="5">
        <v>1.4800000000000001E-2</v>
      </c>
      <c r="AD169" s="5">
        <v>0.83089999999999997</v>
      </c>
      <c r="AE169" s="5"/>
      <c r="AF169" s="5">
        <v>1</v>
      </c>
      <c r="AG169" s="5">
        <v>3.3569</v>
      </c>
      <c r="AH169" s="4">
        <v>0.74550000000000005</v>
      </c>
      <c r="AI169" s="4">
        <v>0.97230000000000005</v>
      </c>
      <c r="AJ169" s="4">
        <v>0.14119999999999999</v>
      </c>
      <c r="AK169" s="4">
        <v>2.87E-2</v>
      </c>
      <c r="AL169" s="4">
        <v>0.70569999999999999</v>
      </c>
      <c r="AM169" s="4"/>
      <c r="AN169" s="4">
        <v>0.9839</v>
      </c>
      <c r="AO169" s="4">
        <v>0.97360000000000002</v>
      </c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14">
        <v>0.64129999999999998</v>
      </c>
      <c r="EI169" s="14">
        <v>0.71189999999999998</v>
      </c>
      <c r="EJ169" s="14">
        <v>0.2792</v>
      </c>
      <c r="EK169" s="14">
        <v>8.8999999999999999E-3</v>
      </c>
      <c r="EL169" s="14">
        <v>0.86140000000000005</v>
      </c>
      <c r="EM169" s="14">
        <v>0.65549999999999997</v>
      </c>
      <c r="EN169" s="14">
        <v>1</v>
      </c>
      <c r="EO169" s="14">
        <v>6.3026999999999997</v>
      </c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>
        <f t="shared" si="64"/>
        <v>0.65655000000000008</v>
      </c>
      <c r="II169" s="4">
        <f t="shared" si="65"/>
        <v>0.75078333333333325</v>
      </c>
      <c r="IJ169" s="4">
        <f t="shared" si="66"/>
        <v>0.25455</v>
      </c>
      <c r="IK169" s="4">
        <f t="shared" si="67"/>
        <v>1.1283333333333334E-2</v>
      </c>
      <c r="IL169" s="4">
        <f t="shared" si="68"/>
        <v>0.83611666666666673</v>
      </c>
      <c r="IM169" s="4">
        <f t="shared" si="69"/>
        <v>0.65549999999999997</v>
      </c>
      <c r="IN169" s="4">
        <f t="shared" si="70"/>
        <v>0.99731666666666674</v>
      </c>
      <c r="IO169" s="4">
        <f t="shared" si="71"/>
        <v>5.0273499999999993</v>
      </c>
      <c r="IP169" s="1" t="str" cm="1">
        <f t="array" aca="1" ref="IP169" ca="1">CONCATENATE(INDIRECT(ADDRESS(1,MATCH(_xlfn.MINIFS(B169:IG169,metrics.rec,"MAE"),B169:IG169,0)+1)), ", ", INDIRECT(ADDRESS(2,MATCH(_xlfn.MINIFS(B169:IG169,metrics.rec,"MAE"),B169:IG169,0)+1)))</f>
        <v>k=5, r=0.1</v>
      </c>
      <c r="IQ169" s="1" t="str" cm="1">
        <f t="array" aca="1" ref="IQ169" ca="1">CONCATENATE(INDIRECT(ADDRESS(1,MATCH(_xlfn.MINIFS(B169:IG169,metrics.rec,"MSE"),B169:IG169,0)+1)), ", ", INDIRECT(ADDRESS(2,MATCH(_xlfn.MINIFS(B169:IG169,metrics.rec,"MSE"),B169:IG169,0)+1)))</f>
        <v>k=5, r=0.1</v>
      </c>
      <c r="IR169" s="1" t="str" cm="1">
        <f t="array" aca="1" ref="IR169" ca="1">CONCATENATE(INDIRECT(ADDRESS(1,MATCH(_xlfn.MAXIFS(B169:IG169,metrics.rec,"R"),B169:IG169,0)+1)), ", ", INDIRECT(ADDRESS(2,MATCH(_xlfn.MAXIFS(B169:IG169,metrics.rec,"R"),B169:IG169,0)+1)))</f>
        <v>k=5, r=0.1</v>
      </c>
      <c r="IS169" s="1" t="str" cm="1">
        <f t="array" aca="1" ref="IS169" ca="1">CONCATENATE(INDIRECT(ADDRESS(1,MATCH(_xlfn.MAXIFS(B169:IG169,metrics.rec,"Precision"),B169:IG169,0)+1)), ", ", INDIRECT(ADDRESS(2,MATCH(_xlfn.MAXIFS(B169:IG169,metrics.rec,"Precision"),B169:IG169,0)+1)))</f>
        <v>k=5, r=0.9</v>
      </c>
      <c r="IT169" s="1" t="str" cm="1">
        <f t="array" aca="1" ref="IT169" ca="1">CONCATENATE(INDIRECT(ADDRESS(1,MATCH(_xlfn.MAXIFS(B169:IG169,metrics.rec,"Recall"),B169:IG169,0)+1)), ", ", INDIRECT(ADDRESS(2,MATCH(_xlfn.MAXIFS(B169:IG169,metrics.rec,"Recall"),B169:IG169,0)+1)))</f>
        <v>k=5, r=0.1</v>
      </c>
      <c r="IU169" s="1" t="str" cm="1">
        <f t="array" aca="1" ref="IU169" ca="1">CONCATENATE(INDIRECT(ADDRESS(1,MATCH(_xlfn.MAXIFS(B169:IG169,metrics.rec,"Coverage"),B169:IG169,0)+1)), ", ", INDIRECT(ADDRESS(2,MATCH(_xlfn.MAXIFS(B169:IG169,metrics.rec,"Coverage"),B169:IG169,0)+1)))</f>
        <v>k=20, r=0.5</v>
      </c>
      <c r="IV169" s="1" t="str" cm="1">
        <f t="array" aca="1" ref="IV169" ca="1">CONCATENATE(INDIRECT(ADDRESS(1,MATCH(_xlfn.MAXIFS(B169:IG169,metrics.rec,"Recatio"),B169:IG169,0)+1)), ", ", INDIRECT(ADDRESS(2,MATCH(_xlfn.MAXIFS(B169:IG169,metrics.rec,"Recatio"),B169:IG169,0)+1)))</f>
        <v>k=5, r=0.1</v>
      </c>
      <c r="IW169" s="1" t="str" cm="1">
        <f t="array" aca="1" ref="IW169" ca="1">CONCATENATE(INDIRECT(ADDRESS(1,MATCH(_xlfn.MINIFS(B169:IG169,metrics.rec,"Time"),B169:IG169,0)+1)), ", ", INDIRECT(ADDRESS(2,MATCH(_xlfn.MINIFS(B169:IG169,metrics.rec,"Time"),B169:IG169,0)+1)))</f>
        <v>k=5, r=0.9</v>
      </c>
    </row>
    <row r="170" spans="1:257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0.62519999999999998</v>
      </c>
      <c r="K170" s="5">
        <v>0.68010000000000004</v>
      </c>
      <c r="L170" s="5">
        <v>0.29570000000000002</v>
      </c>
      <c r="M170" s="5">
        <v>4.8999999999999998E-3</v>
      </c>
      <c r="N170" s="5">
        <v>0.88009999999999999</v>
      </c>
      <c r="O170" s="5"/>
      <c r="P170" s="5">
        <v>1</v>
      </c>
      <c r="Q170" s="5">
        <v>6.4627999999999997</v>
      </c>
      <c r="R170" s="4">
        <v>0.63639999999999997</v>
      </c>
      <c r="S170" s="4">
        <v>0.70169999999999999</v>
      </c>
      <c r="T170" s="4">
        <v>0.28399999999999997</v>
      </c>
      <c r="U170" s="4">
        <v>9.2999999999999992E-3</v>
      </c>
      <c r="V170" s="4">
        <v>0.86450000000000005</v>
      </c>
      <c r="W170" s="4"/>
      <c r="X170" s="4">
        <v>1</v>
      </c>
      <c r="Y170" s="4">
        <v>4.6642000000000001</v>
      </c>
      <c r="Z170" s="5">
        <v>0.66</v>
      </c>
      <c r="AA170" s="5">
        <v>0.75549999999999995</v>
      </c>
      <c r="AB170" s="5">
        <v>0.23769999999999999</v>
      </c>
      <c r="AC170" s="5">
        <v>1.6799999999999999E-2</v>
      </c>
      <c r="AD170" s="5">
        <v>0.83130000000000004</v>
      </c>
      <c r="AE170" s="5"/>
      <c r="AF170" s="5">
        <v>1</v>
      </c>
      <c r="AG170" s="5">
        <v>3.2166999999999999</v>
      </c>
      <c r="AH170" s="4">
        <v>0.72750000000000004</v>
      </c>
      <c r="AI170" s="4">
        <v>0.92230000000000001</v>
      </c>
      <c r="AJ170" s="4">
        <v>0.15890000000000001</v>
      </c>
      <c r="AK170" s="4">
        <v>5.5E-2</v>
      </c>
      <c r="AL170" s="4">
        <v>0.60640000000000005</v>
      </c>
      <c r="AM170" s="4"/>
      <c r="AN170" s="4">
        <v>0.97599999999999998</v>
      </c>
      <c r="AO170" s="4">
        <v>0.97970000000000002</v>
      </c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14">
        <v>0.63790000000000002</v>
      </c>
      <c r="EI170" s="14">
        <v>0.70589999999999997</v>
      </c>
      <c r="EJ170" s="14">
        <v>0.2802</v>
      </c>
      <c r="EK170" s="14">
        <v>9.1999999999999998E-3</v>
      </c>
      <c r="EL170" s="14">
        <v>0.8659</v>
      </c>
      <c r="EM170" s="14">
        <v>0.63190000000000002</v>
      </c>
      <c r="EN170" s="14">
        <v>1</v>
      </c>
      <c r="EO170" s="14">
        <v>5.7157</v>
      </c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>
        <f t="shared" si="64"/>
        <v>0.64988333333333337</v>
      </c>
      <c r="II170" s="4">
        <f t="shared" si="65"/>
        <v>0.73609999999999998</v>
      </c>
      <c r="IJ170" s="4">
        <f t="shared" si="66"/>
        <v>0.25974999999999998</v>
      </c>
      <c r="IK170" s="4">
        <f t="shared" si="67"/>
        <v>1.6133333333333333E-2</v>
      </c>
      <c r="IL170" s="4">
        <f t="shared" si="68"/>
        <v>0.82301666666666673</v>
      </c>
      <c r="IM170" s="4">
        <f t="shared" si="69"/>
        <v>0.63190000000000002</v>
      </c>
      <c r="IN170" s="4">
        <f t="shared" si="70"/>
        <v>0.996</v>
      </c>
      <c r="IO170" s="4">
        <f t="shared" si="71"/>
        <v>4.7957666666666663</v>
      </c>
      <c r="IP170" s="1" t="str" cm="1">
        <f t="array" aca="1" ref="IP170" ca="1">CONCATENATE(INDIRECT(ADDRESS(1,MATCH(_xlfn.MINIFS(B170:IG170,metrics.rec,"MAE"),B170:IG170,0)+1)), ", ", INDIRECT(ADDRESS(2,MATCH(_xlfn.MINIFS(B170:IG170,metrics.rec,"MAE"),B170:IG170,0)+1)))</f>
        <v>k=5, r=0.1</v>
      </c>
      <c r="IQ170" s="1" t="str" cm="1">
        <f t="array" aca="1" ref="IQ170" ca="1">CONCATENATE(INDIRECT(ADDRESS(1,MATCH(_xlfn.MINIFS(B170:IG170,metrics.rec,"MSE"),B170:IG170,0)+1)), ", ", INDIRECT(ADDRESS(2,MATCH(_xlfn.MINIFS(B170:IG170,metrics.rec,"MSE"),B170:IG170,0)+1)))</f>
        <v>k=5, r=0.1</v>
      </c>
      <c r="IR170" s="1" t="str" cm="1">
        <f t="array" aca="1" ref="IR170" ca="1">CONCATENATE(INDIRECT(ADDRESS(1,MATCH(_xlfn.MAXIFS(B170:IG170,metrics.rec,"R"),B170:IG170,0)+1)), ", ", INDIRECT(ADDRESS(2,MATCH(_xlfn.MAXIFS(B170:IG170,metrics.rec,"R"),B170:IG170,0)+1)))</f>
        <v>k=5, r=0.1</v>
      </c>
      <c r="IS170" s="1" t="str" cm="1">
        <f t="array" aca="1" ref="IS170" ca="1">CONCATENATE(INDIRECT(ADDRESS(1,MATCH(_xlfn.MAXIFS(B170:IG170,metrics.rec,"Precision"),B170:IG170,0)+1)), ", ", INDIRECT(ADDRESS(2,MATCH(_xlfn.MAXIFS(B170:IG170,metrics.rec,"Precision"),B170:IG170,0)+1)))</f>
        <v>k=5, r=0.9</v>
      </c>
      <c r="IT170" s="1" t="str" cm="1">
        <f t="array" aca="1" ref="IT170" ca="1">CONCATENATE(INDIRECT(ADDRESS(1,MATCH(_xlfn.MAXIFS(B170:IG170,metrics.rec,"Recall"),B170:IG170,0)+1)), ", ", INDIRECT(ADDRESS(2,MATCH(_xlfn.MAXIFS(B170:IG170,metrics.rec,"Recall"),B170:IG170,0)+1)))</f>
        <v>k=5, r=0.1</v>
      </c>
      <c r="IU170" s="1" t="str" cm="1">
        <f t="array" aca="1" ref="IU170" ca="1">CONCATENATE(INDIRECT(ADDRESS(1,MATCH(_xlfn.MAXIFS(B170:IG170,metrics.rec,"Coverage"),B170:IG170,0)+1)), ", ", INDIRECT(ADDRESS(2,MATCH(_xlfn.MAXIFS(B170:IG170,metrics.rec,"Coverage"),B170:IG170,0)+1)))</f>
        <v>k=20, r=0.5</v>
      </c>
      <c r="IV170" s="1" t="str" cm="1">
        <f t="array" aca="1" ref="IV170" ca="1">CONCATENATE(INDIRECT(ADDRESS(1,MATCH(_xlfn.MAXIFS(B170:IG170,metrics.rec,"Recatio"),B170:IG170,0)+1)), ", ", INDIRECT(ADDRESS(2,MATCH(_xlfn.MAXIFS(B170:IG170,metrics.rec,"Recatio"),B170:IG170,0)+1)))</f>
        <v>k=5, r=0.1</v>
      </c>
      <c r="IW170" s="1" t="str" cm="1">
        <f t="array" aca="1" ref="IW170" ca="1">CONCATENATE(INDIRECT(ADDRESS(1,MATCH(_xlfn.MINIFS(B170:IG170,metrics.rec,"Time"),B170:IG170,0)+1)), ", ", INDIRECT(ADDRESS(2,MATCH(_xlfn.MINIFS(B170:IG170,metrics.rec,"Time"),B170:IG170,0)+1)))</f>
        <v>k=5, r=0.9</v>
      </c>
    </row>
    <row r="171" spans="1:257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0.61519999999999997</v>
      </c>
      <c r="K171" s="5">
        <v>0.66259999999999997</v>
      </c>
      <c r="L171" s="5">
        <v>0.30270000000000002</v>
      </c>
      <c r="M171" s="5">
        <v>4.7999999999999996E-3</v>
      </c>
      <c r="N171" s="5">
        <v>0.87919999999999998</v>
      </c>
      <c r="O171" s="5"/>
      <c r="P171" s="5">
        <v>1</v>
      </c>
      <c r="Q171" s="5">
        <v>6.3544999999999998</v>
      </c>
      <c r="R171" s="4">
        <v>0.62949999999999995</v>
      </c>
      <c r="S171" s="4">
        <v>0.69230000000000003</v>
      </c>
      <c r="T171" s="4">
        <v>0.28100000000000003</v>
      </c>
      <c r="U171" s="4">
        <v>8.8999999999999999E-3</v>
      </c>
      <c r="V171" s="4">
        <v>0.86029999999999995</v>
      </c>
      <c r="W171" s="4"/>
      <c r="X171" s="4">
        <v>1</v>
      </c>
      <c r="Y171" s="4">
        <v>4.7272999999999996</v>
      </c>
      <c r="Z171" s="5">
        <v>0.66259999999999997</v>
      </c>
      <c r="AA171" s="5">
        <v>0.76980000000000004</v>
      </c>
      <c r="AB171" s="5">
        <v>0.21820000000000001</v>
      </c>
      <c r="AC171" s="5">
        <v>1.4800000000000001E-2</v>
      </c>
      <c r="AD171" s="5">
        <v>0.82369999999999999</v>
      </c>
      <c r="AE171" s="5"/>
      <c r="AF171" s="5">
        <v>1</v>
      </c>
      <c r="AG171" s="5">
        <v>3.2856000000000001</v>
      </c>
      <c r="AH171" s="4">
        <v>0.75619999999999998</v>
      </c>
      <c r="AI171" s="4">
        <v>1.0027999999999999</v>
      </c>
      <c r="AJ171" s="4">
        <v>0.13550000000000001</v>
      </c>
      <c r="AK171" s="4">
        <v>2.8400000000000002E-2</v>
      </c>
      <c r="AL171" s="4">
        <v>0.69610000000000005</v>
      </c>
      <c r="AM171" s="4"/>
      <c r="AN171" s="4">
        <v>0.9839</v>
      </c>
      <c r="AO171" s="4">
        <v>1.0803</v>
      </c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14">
        <v>0.63149999999999995</v>
      </c>
      <c r="EI171" s="14">
        <v>0.69730000000000003</v>
      </c>
      <c r="EJ171" s="14">
        <v>0.27879999999999999</v>
      </c>
      <c r="EK171" s="14">
        <v>8.8999999999999999E-3</v>
      </c>
      <c r="EL171" s="14">
        <v>0.86199999999999999</v>
      </c>
      <c r="EM171" s="14">
        <v>0.65449999999999997</v>
      </c>
      <c r="EN171" s="14">
        <v>1</v>
      </c>
      <c r="EO171" s="14">
        <v>5.7455999999999996</v>
      </c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>
        <f t="shared" si="64"/>
        <v>0.64926666666666666</v>
      </c>
      <c r="II171" s="4">
        <f t="shared" si="65"/>
        <v>0.74241666666666672</v>
      </c>
      <c r="IJ171" s="4">
        <f t="shared" si="66"/>
        <v>0.25508333333333333</v>
      </c>
      <c r="IK171" s="4">
        <f t="shared" si="67"/>
        <v>1.1233333333333333E-2</v>
      </c>
      <c r="IL171" s="4">
        <f t="shared" si="68"/>
        <v>0.83526666666666671</v>
      </c>
      <c r="IM171" s="4">
        <f t="shared" si="69"/>
        <v>0.65449999999999997</v>
      </c>
      <c r="IN171" s="4">
        <f t="shared" si="70"/>
        <v>0.99731666666666674</v>
      </c>
      <c r="IO171" s="4">
        <f t="shared" si="71"/>
        <v>4.8255333333333335</v>
      </c>
      <c r="IP171" s="1" t="str" cm="1">
        <f t="array" aca="1" ref="IP171" ca="1">CONCATENATE(INDIRECT(ADDRESS(1,MATCH(_xlfn.MINIFS(B171:IG171,metrics.rec,"MAE"),B171:IG171,0)+1)), ", ", INDIRECT(ADDRESS(2,MATCH(_xlfn.MINIFS(B171:IG171,metrics.rec,"MAE"),B171:IG171,0)+1)))</f>
        <v>k=5, r=0.1</v>
      </c>
      <c r="IQ171" s="1" t="str" cm="1">
        <f t="array" aca="1" ref="IQ171" ca="1">CONCATENATE(INDIRECT(ADDRESS(1,MATCH(_xlfn.MINIFS(B171:IG171,metrics.rec,"MSE"),B171:IG171,0)+1)), ", ", INDIRECT(ADDRESS(2,MATCH(_xlfn.MINIFS(B171:IG171,metrics.rec,"MSE"),B171:IG171,0)+1)))</f>
        <v>k=5, r=0.1</v>
      </c>
      <c r="IR171" s="1" t="str" cm="1">
        <f t="array" aca="1" ref="IR171" ca="1">CONCATENATE(INDIRECT(ADDRESS(1,MATCH(_xlfn.MAXIFS(B171:IG171,metrics.rec,"R"),B171:IG171,0)+1)), ", ", INDIRECT(ADDRESS(2,MATCH(_xlfn.MAXIFS(B171:IG171,metrics.rec,"R"),B171:IG171,0)+1)))</f>
        <v>k=5, r=0.1</v>
      </c>
      <c r="IS171" s="1" t="str" cm="1">
        <f t="array" aca="1" ref="IS171" ca="1">CONCATENATE(INDIRECT(ADDRESS(1,MATCH(_xlfn.MAXIFS(B171:IG171,metrics.rec,"Precision"),B171:IG171,0)+1)), ", ", INDIRECT(ADDRESS(2,MATCH(_xlfn.MAXIFS(B171:IG171,metrics.rec,"Precision"),B171:IG171,0)+1)))</f>
        <v>k=5, r=0.9</v>
      </c>
      <c r="IT171" s="1" t="str" cm="1">
        <f t="array" aca="1" ref="IT171" ca="1">CONCATENATE(INDIRECT(ADDRESS(1,MATCH(_xlfn.MAXIFS(B171:IG171,metrics.rec,"Recall"),B171:IG171,0)+1)), ", ", INDIRECT(ADDRESS(2,MATCH(_xlfn.MAXIFS(B171:IG171,metrics.rec,"Recall"),B171:IG171,0)+1)))</f>
        <v>k=5, r=0.1</v>
      </c>
      <c r="IU171" s="1" t="str" cm="1">
        <f t="array" aca="1" ref="IU171" ca="1">CONCATENATE(INDIRECT(ADDRESS(1,MATCH(_xlfn.MAXIFS(B171:IG171,metrics.rec,"Coverage"),B171:IG171,0)+1)), ", ", INDIRECT(ADDRESS(2,MATCH(_xlfn.MAXIFS(B171:IG171,metrics.rec,"Coverage"),B171:IG171,0)+1)))</f>
        <v>k=20, r=0.5</v>
      </c>
      <c r="IV171" s="1" t="str" cm="1">
        <f t="array" aca="1" ref="IV171" ca="1">CONCATENATE(INDIRECT(ADDRESS(1,MATCH(_xlfn.MAXIFS(B171:IG171,metrics.rec,"Recatio"),B171:IG171,0)+1)), ", ", INDIRECT(ADDRESS(2,MATCH(_xlfn.MAXIFS(B171:IG171,metrics.rec,"Recatio"),B171:IG171,0)+1)))</f>
        <v>k=5, r=0.1</v>
      </c>
      <c r="IW171" s="1" t="str" cm="1">
        <f t="array" aca="1" ref="IW171" ca="1">CONCATENATE(INDIRECT(ADDRESS(1,MATCH(_xlfn.MINIFS(B171:IG171,metrics.rec,"Time"),B171:IG171,0)+1)), ", ", INDIRECT(ADDRESS(2,MATCH(_xlfn.MINIFS(B171:IG171,metrics.rec,"Time"),B171:IG171,0)+1)))</f>
        <v>k=5, r=0.9</v>
      </c>
    </row>
    <row r="172" spans="1:257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0.61709999999999998</v>
      </c>
      <c r="K172" s="5">
        <v>0.66639999999999999</v>
      </c>
      <c r="L172" s="5">
        <v>0.30109999999999998</v>
      </c>
      <c r="M172" s="5">
        <v>4.7999999999999996E-3</v>
      </c>
      <c r="N172" s="5">
        <v>0.87880000000000003</v>
      </c>
      <c r="O172" s="5"/>
      <c r="P172" s="5">
        <v>1</v>
      </c>
      <c r="Q172" s="5">
        <v>6.2831000000000001</v>
      </c>
      <c r="R172" s="4">
        <v>0.63149999999999995</v>
      </c>
      <c r="S172" s="4">
        <v>0.69620000000000004</v>
      </c>
      <c r="T172" s="4">
        <v>0.28089999999999998</v>
      </c>
      <c r="U172" s="4">
        <v>8.8999999999999999E-3</v>
      </c>
      <c r="V172" s="4">
        <v>0.86060000000000003</v>
      </c>
      <c r="W172" s="4"/>
      <c r="X172" s="4">
        <v>1</v>
      </c>
      <c r="Y172" s="4">
        <v>4.8155999999999999</v>
      </c>
      <c r="Z172" s="5">
        <v>0.66390000000000005</v>
      </c>
      <c r="AA172" s="5">
        <v>0.77200000000000002</v>
      </c>
      <c r="AB172" s="5">
        <v>0.21879999999999999</v>
      </c>
      <c r="AC172" s="5">
        <v>1.4800000000000001E-2</v>
      </c>
      <c r="AD172" s="5">
        <v>0.82410000000000005</v>
      </c>
      <c r="AE172" s="5"/>
      <c r="AF172" s="5">
        <v>1</v>
      </c>
      <c r="AG172" s="5">
        <v>3.2887</v>
      </c>
      <c r="AH172" s="4">
        <v>0.75649999999999995</v>
      </c>
      <c r="AI172" s="4">
        <v>1.0028999999999999</v>
      </c>
      <c r="AJ172" s="4">
        <v>0.13550000000000001</v>
      </c>
      <c r="AK172" s="4">
        <v>2.8400000000000002E-2</v>
      </c>
      <c r="AL172" s="4">
        <v>0.69679999999999997</v>
      </c>
      <c r="AM172" s="4"/>
      <c r="AN172" s="4">
        <v>0.9839</v>
      </c>
      <c r="AO172" s="4">
        <v>0.96689999999999998</v>
      </c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14">
        <v>0.6331</v>
      </c>
      <c r="EI172" s="14">
        <v>0.70040000000000002</v>
      </c>
      <c r="EJ172" s="14">
        <v>0.27729999999999999</v>
      </c>
      <c r="EK172" s="14">
        <v>8.8999999999999999E-3</v>
      </c>
      <c r="EL172" s="14">
        <v>0.8619</v>
      </c>
      <c r="EM172" s="14">
        <v>0.6542</v>
      </c>
      <c r="EN172" s="14">
        <v>1</v>
      </c>
      <c r="EO172" s="14">
        <v>5.8292000000000002</v>
      </c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>
        <f t="shared" si="64"/>
        <v>0.65079999999999993</v>
      </c>
      <c r="II172" s="4">
        <f t="shared" si="65"/>
        <v>0.74521666666666653</v>
      </c>
      <c r="IJ172" s="4">
        <f t="shared" si="66"/>
        <v>0.25423333333333331</v>
      </c>
      <c r="IK172" s="4">
        <f t="shared" si="67"/>
        <v>1.1233333333333333E-2</v>
      </c>
      <c r="IL172" s="4">
        <f t="shared" si="68"/>
        <v>0.83535000000000004</v>
      </c>
      <c r="IM172" s="4">
        <f t="shared" si="69"/>
        <v>0.6542</v>
      </c>
      <c r="IN172" s="4">
        <f t="shared" si="70"/>
        <v>0.99731666666666674</v>
      </c>
      <c r="IO172" s="4">
        <f t="shared" si="71"/>
        <v>4.8450333333333324</v>
      </c>
      <c r="IP172" s="1" t="str" cm="1">
        <f t="array" aca="1" ref="IP172" ca="1">CONCATENATE(INDIRECT(ADDRESS(1,MATCH(_xlfn.MINIFS(B172:IG172,metrics.rec,"MAE"),B172:IG172,0)+1)), ", ", INDIRECT(ADDRESS(2,MATCH(_xlfn.MINIFS(B172:IG172,metrics.rec,"MAE"),B172:IG172,0)+1)))</f>
        <v>k=5, r=0.1</v>
      </c>
      <c r="IQ172" s="1" t="str" cm="1">
        <f t="array" aca="1" ref="IQ172" ca="1">CONCATENATE(INDIRECT(ADDRESS(1,MATCH(_xlfn.MINIFS(B172:IG172,metrics.rec,"MSE"),B172:IG172,0)+1)), ", ", INDIRECT(ADDRESS(2,MATCH(_xlfn.MINIFS(B172:IG172,metrics.rec,"MSE"),B172:IG172,0)+1)))</f>
        <v>k=5, r=0.1</v>
      </c>
      <c r="IR172" s="1" t="str" cm="1">
        <f t="array" aca="1" ref="IR172" ca="1">CONCATENATE(INDIRECT(ADDRESS(1,MATCH(_xlfn.MAXIFS(B172:IG172,metrics.rec,"R"),B172:IG172,0)+1)), ", ", INDIRECT(ADDRESS(2,MATCH(_xlfn.MAXIFS(B172:IG172,metrics.rec,"R"),B172:IG172,0)+1)))</f>
        <v>k=5, r=0.1</v>
      </c>
      <c r="IS172" s="1" t="str" cm="1">
        <f t="array" aca="1" ref="IS172" ca="1">CONCATENATE(INDIRECT(ADDRESS(1,MATCH(_xlfn.MAXIFS(B172:IG172,metrics.rec,"Precision"),B172:IG172,0)+1)), ", ", INDIRECT(ADDRESS(2,MATCH(_xlfn.MAXIFS(B172:IG172,metrics.rec,"Precision"),B172:IG172,0)+1)))</f>
        <v>k=5, r=0.9</v>
      </c>
      <c r="IT172" s="1" t="str" cm="1">
        <f t="array" aca="1" ref="IT172" ca="1">CONCATENATE(INDIRECT(ADDRESS(1,MATCH(_xlfn.MAXIFS(B172:IG172,metrics.rec,"Recall"),B172:IG172,0)+1)), ", ", INDIRECT(ADDRESS(2,MATCH(_xlfn.MAXIFS(B172:IG172,metrics.rec,"Recall"),B172:IG172,0)+1)))</f>
        <v>k=5, r=0.1</v>
      </c>
      <c r="IU172" s="1" t="str" cm="1">
        <f t="array" aca="1" ref="IU172" ca="1">CONCATENATE(INDIRECT(ADDRESS(1,MATCH(_xlfn.MAXIFS(B172:IG172,metrics.rec,"Coverage"),B172:IG172,0)+1)), ", ", INDIRECT(ADDRESS(2,MATCH(_xlfn.MAXIFS(B172:IG172,metrics.rec,"Coverage"),B172:IG172,0)+1)))</f>
        <v>k=20, r=0.5</v>
      </c>
      <c r="IV172" s="1" t="str" cm="1">
        <f t="array" aca="1" ref="IV172" ca="1">CONCATENATE(INDIRECT(ADDRESS(1,MATCH(_xlfn.MAXIFS(B172:IG172,metrics.rec,"Recatio"),B172:IG172,0)+1)), ", ", INDIRECT(ADDRESS(2,MATCH(_xlfn.MAXIFS(B172:IG172,metrics.rec,"Recatio"),B172:IG172,0)+1)))</f>
        <v>k=5, r=0.1</v>
      </c>
      <c r="IW172" s="1" t="str" cm="1">
        <f t="array" aca="1" ref="IW172" ca="1">CONCATENATE(INDIRECT(ADDRESS(1,MATCH(_xlfn.MINIFS(B172:IG172,metrics.rec,"Time"),B172:IG172,0)+1)), ", ", INDIRECT(ADDRESS(2,MATCH(_xlfn.MINIFS(B172:IG172,metrics.rec,"Time"),B172:IG172,0)+1)))</f>
        <v>k=5, r=0.9</v>
      </c>
    </row>
    <row r="173" spans="1:257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0.628</v>
      </c>
      <c r="K173" s="5">
        <v>0.68530000000000002</v>
      </c>
      <c r="L173" s="5">
        <v>0.28799999999999998</v>
      </c>
      <c r="M173" s="5">
        <v>4.7999999999999996E-3</v>
      </c>
      <c r="N173" s="5">
        <v>0.87590000000000001</v>
      </c>
      <c r="O173" s="5"/>
      <c r="P173" s="5">
        <v>1</v>
      </c>
      <c r="Q173" s="5">
        <v>6.1872999999999996</v>
      </c>
      <c r="R173" s="4">
        <v>0.63749999999999996</v>
      </c>
      <c r="S173" s="4">
        <v>0.70399999999999996</v>
      </c>
      <c r="T173" s="4">
        <v>0.28139999999999998</v>
      </c>
      <c r="U173" s="4">
        <v>8.8999999999999999E-3</v>
      </c>
      <c r="V173" s="4">
        <v>0.86160000000000003</v>
      </c>
      <c r="W173" s="4"/>
      <c r="X173" s="4">
        <v>1</v>
      </c>
      <c r="Y173" s="4">
        <v>4.8821000000000003</v>
      </c>
      <c r="Z173" s="5">
        <v>0.65969999999999995</v>
      </c>
      <c r="AA173" s="5">
        <v>0.75609999999999999</v>
      </c>
      <c r="AB173" s="5">
        <v>0.23649999999999999</v>
      </c>
      <c r="AC173" s="5">
        <v>1.4800000000000001E-2</v>
      </c>
      <c r="AD173" s="5">
        <v>0.83189999999999997</v>
      </c>
      <c r="AE173" s="5"/>
      <c r="AF173" s="5">
        <v>1</v>
      </c>
      <c r="AG173" s="5">
        <v>3.3235999999999999</v>
      </c>
      <c r="AH173" s="4">
        <v>0.74419999999999997</v>
      </c>
      <c r="AI173" s="4">
        <v>0.97160000000000002</v>
      </c>
      <c r="AJ173" s="4">
        <v>0.1419</v>
      </c>
      <c r="AK173" s="4">
        <v>2.87E-2</v>
      </c>
      <c r="AL173" s="4">
        <v>0.70620000000000005</v>
      </c>
      <c r="AM173" s="4"/>
      <c r="AN173" s="4">
        <v>0.9839</v>
      </c>
      <c r="AO173" s="4">
        <v>0.95979999999999999</v>
      </c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14">
        <v>0.63870000000000005</v>
      </c>
      <c r="EI173" s="14">
        <v>0.7077</v>
      </c>
      <c r="EJ173" s="14">
        <v>0.28000000000000003</v>
      </c>
      <c r="EK173" s="14">
        <v>8.8000000000000005E-3</v>
      </c>
      <c r="EL173" s="14">
        <v>0.86240000000000006</v>
      </c>
      <c r="EM173" s="14">
        <v>0.65769999999999995</v>
      </c>
      <c r="EN173" s="14">
        <v>1</v>
      </c>
      <c r="EO173" s="14">
        <v>5.9870999999999999</v>
      </c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>
        <f t="shared" si="64"/>
        <v>0.65433333333333332</v>
      </c>
      <c r="II173" s="4">
        <f t="shared" si="65"/>
        <v>0.7476166666666666</v>
      </c>
      <c r="IJ173" s="4">
        <f t="shared" si="66"/>
        <v>0.25396666666666662</v>
      </c>
      <c r="IK173" s="4">
        <f t="shared" si="67"/>
        <v>1.1266666666666668E-2</v>
      </c>
      <c r="IL173" s="4">
        <f t="shared" si="68"/>
        <v>0.83711666666666673</v>
      </c>
      <c r="IM173" s="4">
        <f t="shared" si="69"/>
        <v>0.65769999999999995</v>
      </c>
      <c r="IN173" s="4">
        <f t="shared" si="70"/>
        <v>0.99731666666666674</v>
      </c>
      <c r="IO173" s="4">
        <f t="shared" si="71"/>
        <v>4.8327333333333335</v>
      </c>
      <c r="IP173" s="1" t="str" cm="1">
        <f t="array" aca="1" ref="IP173" ca="1">CONCATENATE(INDIRECT(ADDRESS(1,MATCH(_xlfn.MINIFS(B173:IG173,metrics.rec,"MAE"),B173:IG173,0)+1)), ", ", INDIRECT(ADDRESS(2,MATCH(_xlfn.MINIFS(B173:IG173,metrics.rec,"MAE"),B173:IG173,0)+1)))</f>
        <v>k=5, r=0.1</v>
      </c>
      <c r="IQ173" s="1" t="str" cm="1">
        <f t="array" aca="1" ref="IQ173" ca="1">CONCATENATE(INDIRECT(ADDRESS(1,MATCH(_xlfn.MINIFS(B173:IG173,metrics.rec,"MSE"),B173:IG173,0)+1)), ", ", INDIRECT(ADDRESS(2,MATCH(_xlfn.MINIFS(B173:IG173,metrics.rec,"MSE"),B173:IG173,0)+1)))</f>
        <v>k=5, r=0.1</v>
      </c>
      <c r="IR173" s="1" t="str" cm="1">
        <f t="array" aca="1" ref="IR173" ca="1">CONCATENATE(INDIRECT(ADDRESS(1,MATCH(_xlfn.MAXIFS(B173:IG173,metrics.rec,"R"),B173:IG173,0)+1)), ", ", INDIRECT(ADDRESS(2,MATCH(_xlfn.MAXIFS(B173:IG173,metrics.rec,"R"),B173:IG173,0)+1)))</f>
        <v>k=5, r=0.1</v>
      </c>
      <c r="IS173" s="1" t="str" cm="1">
        <f t="array" aca="1" ref="IS173" ca="1">CONCATENATE(INDIRECT(ADDRESS(1,MATCH(_xlfn.MAXIFS(B173:IG173,metrics.rec,"Precision"),B173:IG173,0)+1)), ", ", INDIRECT(ADDRESS(2,MATCH(_xlfn.MAXIFS(B173:IG173,metrics.rec,"Precision"),B173:IG173,0)+1)))</f>
        <v>k=5, r=0.9</v>
      </c>
      <c r="IT173" s="1" t="str" cm="1">
        <f t="array" aca="1" ref="IT173" ca="1">CONCATENATE(INDIRECT(ADDRESS(1,MATCH(_xlfn.MAXIFS(B173:IG173,metrics.rec,"Recall"),B173:IG173,0)+1)), ", ", INDIRECT(ADDRESS(2,MATCH(_xlfn.MAXIFS(B173:IG173,metrics.rec,"Recall"),B173:IG173,0)+1)))</f>
        <v>k=5, r=0.1</v>
      </c>
      <c r="IU173" s="1" t="str" cm="1">
        <f t="array" aca="1" ref="IU173" ca="1">CONCATENATE(INDIRECT(ADDRESS(1,MATCH(_xlfn.MAXIFS(B173:IG173,metrics.rec,"Coverage"),B173:IG173,0)+1)), ", ", INDIRECT(ADDRESS(2,MATCH(_xlfn.MAXIFS(B173:IG173,metrics.rec,"Coverage"),B173:IG173,0)+1)))</f>
        <v>k=20, r=0.5</v>
      </c>
      <c r="IV173" s="1" t="str" cm="1">
        <f t="array" aca="1" ref="IV173" ca="1">CONCATENATE(INDIRECT(ADDRESS(1,MATCH(_xlfn.MAXIFS(B173:IG173,metrics.rec,"Recatio"),B173:IG173,0)+1)), ", ", INDIRECT(ADDRESS(2,MATCH(_xlfn.MAXIFS(B173:IG173,metrics.rec,"Recatio"),B173:IG173,0)+1)))</f>
        <v>k=5, r=0.1</v>
      </c>
      <c r="IW173" s="1" t="str" cm="1">
        <f t="array" aca="1" ref="IW173" ca="1">CONCATENATE(INDIRECT(ADDRESS(1,MATCH(_xlfn.MINIFS(B173:IG173,metrics.rec,"Time"),B173:IG173,0)+1)), ", ", INDIRECT(ADDRESS(2,MATCH(_xlfn.MINIFS(B173:IG173,metrics.rec,"Time"),B173:IG173,0)+1)))</f>
        <v>k=5, r=0.9</v>
      </c>
    </row>
    <row r="174" spans="1:257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0.62970000000000004</v>
      </c>
      <c r="K174" s="5">
        <v>0.68859999999999999</v>
      </c>
      <c r="L174" s="5">
        <v>0.28849999999999998</v>
      </c>
      <c r="M174" s="5">
        <v>4.7999999999999996E-3</v>
      </c>
      <c r="N174" s="5">
        <v>0.87519999999999998</v>
      </c>
      <c r="O174" s="5"/>
      <c r="P174" s="5">
        <v>1</v>
      </c>
      <c r="Q174" s="5">
        <v>6.4638999999999998</v>
      </c>
      <c r="R174" s="4">
        <v>0.6391</v>
      </c>
      <c r="S174" s="4">
        <v>0.70720000000000005</v>
      </c>
      <c r="T174" s="4">
        <v>0.28010000000000002</v>
      </c>
      <c r="U174" s="4">
        <v>8.8999999999999999E-3</v>
      </c>
      <c r="V174" s="4">
        <v>0.86109999999999998</v>
      </c>
      <c r="W174" s="4"/>
      <c r="X174" s="4">
        <v>1</v>
      </c>
      <c r="Y174" s="4">
        <v>4.8192000000000004</v>
      </c>
      <c r="Z174" s="5">
        <v>0.66090000000000004</v>
      </c>
      <c r="AA174" s="5">
        <v>0.75819999999999999</v>
      </c>
      <c r="AB174" s="5">
        <v>0.23749999999999999</v>
      </c>
      <c r="AC174" s="5">
        <v>1.4800000000000001E-2</v>
      </c>
      <c r="AD174" s="5">
        <v>0.83160000000000001</v>
      </c>
      <c r="AE174" s="5"/>
      <c r="AF174" s="5">
        <v>1</v>
      </c>
      <c r="AG174" s="5">
        <v>3.7410999999999999</v>
      </c>
      <c r="AH174" s="4">
        <v>0.74439999999999995</v>
      </c>
      <c r="AI174" s="4">
        <v>0.97150000000000003</v>
      </c>
      <c r="AJ174" s="4">
        <v>0.14199999999999999</v>
      </c>
      <c r="AK174" s="4">
        <v>2.87E-2</v>
      </c>
      <c r="AL174" s="4">
        <v>0.70640000000000003</v>
      </c>
      <c r="AM174" s="4"/>
      <c r="AN174" s="4">
        <v>0.9839</v>
      </c>
      <c r="AO174" s="4">
        <v>0.95979999999999999</v>
      </c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>
        <v>0.64039999999999997</v>
      </c>
      <c r="EI174" s="5">
        <v>0.71099999999999997</v>
      </c>
      <c r="EJ174" s="5">
        <v>0.27829999999999999</v>
      </c>
      <c r="EK174" s="5">
        <v>8.8999999999999999E-3</v>
      </c>
      <c r="EL174" s="5">
        <v>0.86209999999999998</v>
      </c>
      <c r="EM174" s="5">
        <v>0.65659999999999996</v>
      </c>
      <c r="EN174" s="5">
        <v>1</v>
      </c>
      <c r="EO174" s="5">
        <v>6.3358999999999996</v>
      </c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>
        <f t="shared" si="64"/>
        <v>0.65576666666666672</v>
      </c>
      <c r="II174" s="4">
        <f t="shared" si="65"/>
        <v>0.75018333333333331</v>
      </c>
      <c r="IJ174" s="4">
        <f t="shared" si="66"/>
        <v>0.2532833333333333</v>
      </c>
      <c r="IK174" s="4">
        <f t="shared" si="67"/>
        <v>1.1283333333333334E-2</v>
      </c>
      <c r="IL174" s="4">
        <f t="shared" si="68"/>
        <v>0.83679999999999988</v>
      </c>
      <c r="IM174" s="4">
        <f t="shared" si="69"/>
        <v>0.65659999999999996</v>
      </c>
      <c r="IN174" s="4">
        <f t="shared" si="70"/>
        <v>0.99731666666666674</v>
      </c>
      <c r="IO174" s="4">
        <f t="shared" si="71"/>
        <v>5.0298666666666669</v>
      </c>
      <c r="IP174" s="1" t="str" cm="1">
        <f t="array" aca="1" ref="IP174" ca="1">CONCATENATE(INDIRECT(ADDRESS(1,MATCH(_xlfn.MINIFS(B174:IG174,metrics.rec,"MAE"),B174:IG174,0)+1)), ", ", INDIRECT(ADDRESS(2,MATCH(_xlfn.MINIFS(B174:IG174,metrics.rec,"MAE"),B174:IG174,0)+1)))</f>
        <v>k=5, r=0.1</v>
      </c>
      <c r="IQ174" s="1" t="str" cm="1">
        <f t="array" aca="1" ref="IQ174" ca="1">CONCATENATE(INDIRECT(ADDRESS(1,MATCH(_xlfn.MINIFS(B174:IG174,metrics.rec,"MSE"),B174:IG174,0)+1)), ", ", INDIRECT(ADDRESS(2,MATCH(_xlfn.MINIFS(B174:IG174,metrics.rec,"MSE"),B174:IG174,0)+1)))</f>
        <v>k=5, r=0.1</v>
      </c>
      <c r="IR174" s="1" t="str" cm="1">
        <f t="array" aca="1" ref="IR174" ca="1">CONCATENATE(INDIRECT(ADDRESS(1,MATCH(_xlfn.MAXIFS(B174:IG174,metrics.rec,"R"),B174:IG174,0)+1)), ", ", INDIRECT(ADDRESS(2,MATCH(_xlfn.MAXIFS(B174:IG174,metrics.rec,"R"),B174:IG174,0)+1)))</f>
        <v>k=5, r=0.1</v>
      </c>
      <c r="IS174" s="1" t="str" cm="1">
        <f t="array" aca="1" ref="IS174" ca="1">CONCATENATE(INDIRECT(ADDRESS(1,MATCH(_xlfn.MAXIFS(B174:IG174,metrics.rec,"Precision"),B174:IG174,0)+1)), ", ", INDIRECT(ADDRESS(2,MATCH(_xlfn.MAXIFS(B174:IG174,metrics.rec,"Precision"),B174:IG174,0)+1)))</f>
        <v>k=5, r=0.9</v>
      </c>
      <c r="IT174" s="1" t="str" cm="1">
        <f t="array" aca="1" ref="IT174" ca="1">CONCATENATE(INDIRECT(ADDRESS(1,MATCH(_xlfn.MAXIFS(B174:IG174,metrics.rec,"Recall"),B174:IG174,0)+1)), ", ", INDIRECT(ADDRESS(2,MATCH(_xlfn.MAXIFS(B174:IG174,metrics.rec,"Recall"),B174:IG174,0)+1)))</f>
        <v>k=5, r=0.1</v>
      </c>
      <c r="IU174" s="1" t="str" cm="1">
        <f t="array" aca="1" ref="IU174" ca="1">CONCATENATE(INDIRECT(ADDRESS(1,MATCH(_xlfn.MAXIFS(B174:IG174,metrics.rec,"Coverage"),B174:IG174,0)+1)), ", ", INDIRECT(ADDRESS(2,MATCH(_xlfn.MAXIFS(B174:IG174,metrics.rec,"Coverage"),B174:IG174,0)+1)))</f>
        <v>k=20, r=0.5</v>
      </c>
      <c r="IV174" s="1" t="str" cm="1">
        <f t="array" aca="1" ref="IV174" ca="1">CONCATENATE(INDIRECT(ADDRESS(1,MATCH(_xlfn.MAXIFS(B174:IG174,metrics.rec,"Recatio"),B174:IG174,0)+1)), ", ", INDIRECT(ADDRESS(2,MATCH(_xlfn.MAXIFS(B174:IG174,metrics.rec,"Recatio"),B174:IG174,0)+1)))</f>
        <v>k=5, r=0.1</v>
      </c>
      <c r="IW174" s="1" t="str" cm="1">
        <f t="array" aca="1" ref="IW174" ca="1">CONCATENATE(INDIRECT(ADDRESS(1,MATCH(_xlfn.MINIFS(B174:IG174,metrics.rec,"Time"),B174:IG174,0)+1)), ", ", INDIRECT(ADDRESS(2,MATCH(_xlfn.MINIFS(B174:IG174,metrics.rec,"Time"),B174:IG174,0)+1)))</f>
        <v>k=5, r=0.9</v>
      </c>
    </row>
    <row r="175" spans="1:257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0.62270000000000003</v>
      </c>
      <c r="K175" s="5">
        <v>0.6744</v>
      </c>
      <c r="L175" s="5">
        <v>0.29799999999999999</v>
      </c>
      <c r="M175" s="5">
        <v>4.7999999999999996E-3</v>
      </c>
      <c r="N175" s="5">
        <v>0.87649999999999995</v>
      </c>
      <c r="O175" s="5"/>
      <c r="P175" s="5">
        <v>1</v>
      </c>
      <c r="Q175" s="5">
        <v>6.0930999999999997</v>
      </c>
      <c r="R175" s="4">
        <v>0.63360000000000005</v>
      </c>
      <c r="S175" s="4">
        <v>0.69669999999999999</v>
      </c>
      <c r="T175" s="4">
        <v>0.28910000000000002</v>
      </c>
      <c r="U175" s="4">
        <v>8.8999999999999999E-3</v>
      </c>
      <c r="V175" s="4">
        <v>0.86080000000000001</v>
      </c>
      <c r="W175" s="4"/>
      <c r="X175" s="4">
        <v>1</v>
      </c>
      <c r="Y175" s="4">
        <v>4.7</v>
      </c>
      <c r="Z175" s="5">
        <v>0.65859999999999996</v>
      </c>
      <c r="AA175" s="5">
        <v>0.75549999999999995</v>
      </c>
      <c r="AB175" s="5">
        <v>0.2351</v>
      </c>
      <c r="AC175" s="5">
        <v>1.4800000000000001E-2</v>
      </c>
      <c r="AD175" s="5">
        <v>0.82879999999999998</v>
      </c>
      <c r="AE175" s="5"/>
      <c r="AF175" s="5">
        <v>1</v>
      </c>
      <c r="AG175" s="5">
        <v>3.6983000000000001</v>
      </c>
      <c r="AH175" s="4">
        <v>0.74750000000000005</v>
      </c>
      <c r="AI175" s="4">
        <v>0.98009999999999997</v>
      </c>
      <c r="AJ175" s="4">
        <v>0.1391</v>
      </c>
      <c r="AK175" s="4">
        <v>2.86E-2</v>
      </c>
      <c r="AL175" s="4">
        <v>0.70199999999999996</v>
      </c>
      <c r="AM175" s="4"/>
      <c r="AN175" s="4">
        <v>0.9839</v>
      </c>
      <c r="AO175" s="4">
        <v>0.96709999999999996</v>
      </c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14">
        <v>0.63490000000000002</v>
      </c>
      <c r="EI175" s="14">
        <v>0.70040000000000002</v>
      </c>
      <c r="EJ175" s="14">
        <v>0.28439999999999999</v>
      </c>
      <c r="EK175" s="14">
        <v>8.8999999999999999E-3</v>
      </c>
      <c r="EL175" s="14">
        <v>0.86199999999999999</v>
      </c>
      <c r="EM175" s="14">
        <v>0.65559999999999996</v>
      </c>
      <c r="EN175" s="14">
        <v>1</v>
      </c>
      <c r="EO175" s="14">
        <v>6.2488999999999999</v>
      </c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>
        <f t="shared" si="64"/>
        <v>0.65159999999999996</v>
      </c>
      <c r="II175" s="4">
        <f t="shared" si="65"/>
        <v>0.74263333333333337</v>
      </c>
      <c r="IJ175" s="4">
        <f t="shared" si="66"/>
        <v>0.2586</v>
      </c>
      <c r="IK175" s="4">
        <f t="shared" si="67"/>
        <v>1.1266666666666668E-2</v>
      </c>
      <c r="IL175" s="4">
        <f t="shared" si="68"/>
        <v>0.83621666666666672</v>
      </c>
      <c r="IM175" s="4">
        <f t="shared" si="69"/>
        <v>0.65559999999999996</v>
      </c>
      <c r="IN175" s="4">
        <f t="shared" si="70"/>
        <v>0.99731666666666674</v>
      </c>
      <c r="IO175" s="4">
        <f t="shared" si="71"/>
        <v>4.9534833333333328</v>
      </c>
      <c r="IP175" s="1" t="str" cm="1">
        <f t="array" aca="1" ref="IP175" ca="1">CONCATENATE(INDIRECT(ADDRESS(1,MATCH(_xlfn.MINIFS(B175:IG175,metrics.rec,"MAE"),B175:IG175,0)+1)), ", ", INDIRECT(ADDRESS(2,MATCH(_xlfn.MINIFS(B175:IG175,metrics.rec,"MAE"),B175:IG175,0)+1)))</f>
        <v>k=5, r=0.1</v>
      </c>
      <c r="IQ175" s="1" t="str" cm="1">
        <f t="array" aca="1" ref="IQ175" ca="1">CONCATENATE(INDIRECT(ADDRESS(1,MATCH(_xlfn.MINIFS(B175:IG175,metrics.rec,"MSE"),B175:IG175,0)+1)), ", ", INDIRECT(ADDRESS(2,MATCH(_xlfn.MINIFS(B175:IG175,metrics.rec,"MSE"),B175:IG175,0)+1)))</f>
        <v>k=5, r=0.1</v>
      </c>
      <c r="IR175" s="1" t="str" cm="1">
        <f t="array" aca="1" ref="IR175" ca="1">CONCATENATE(INDIRECT(ADDRESS(1,MATCH(_xlfn.MAXIFS(B175:IG175,metrics.rec,"R"),B175:IG175,0)+1)), ", ", INDIRECT(ADDRESS(2,MATCH(_xlfn.MAXIFS(B175:IG175,metrics.rec,"R"),B175:IG175,0)+1)))</f>
        <v>k=5, r=0.1</v>
      </c>
      <c r="IS175" s="1" t="str" cm="1">
        <f t="array" aca="1" ref="IS175" ca="1">CONCATENATE(INDIRECT(ADDRESS(1,MATCH(_xlfn.MAXIFS(B175:IG175,metrics.rec,"Precision"),B175:IG175,0)+1)), ", ", INDIRECT(ADDRESS(2,MATCH(_xlfn.MAXIFS(B175:IG175,metrics.rec,"Precision"),B175:IG175,0)+1)))</f>
        <v>k=5, r=0.9</v>
      </c>
      <c r="IT175" s="1" t="str" cm="1">
        <f t="array" aca="1" ref="IT175" ca="1">CONCATENATE(INDIRECT(ADDRESS(1,MATCH(_xlfn.MAXIFS(B175:IG175,metrics.rec,"Recall"),B175:IG175,0)+1)), ", ", INDIRECT(ADDRESS(2,MATCH(_xlfn.MAXIFS(B175:IG175,metrics.rec,"Recall"),B175:IG175,0)+1)))</f>
        <v>k=5, r=0.1</v>
      </c>
      <c r="IU175" s="1" t="str" cm="1">
        <f t="array" aca="1" ref="IU175" ca="1">CONCATENATE(INDIRECT(ADDRESS(1,MATCH(_xlfn.MAXIFS(B175:IG175,metrics.rec,"Coverage"),B175:IG175,0)+1)), ", ", INDIRECT(ADDRESS(2,MATCH(_xlfn.MAXIFS(B175:IG175,metrics.rec,"Coverage"),B175:IG175,0)+1)))</f>
        <v>k=20, r=0.5</v>
      </c>
      <c r="IV175" s="1" t="str" cm="1">
        <f t="array" aca="1" ref="IV175" ca="1">CONCATENATE(INDIRECT(ADDRESS(1,MATCH(_xlfn.MAXIFS(B175:IG175,metrics.rec,"Recatio"),B175:IG175,0)+1)), ", ", INDIRECT(ADDRESS(2,MATCH(_xlfn.MAXIFS(B175:IG175,metrics.rec,"Recatio"),B175:IG175,0)+1)))</f>
        <v>k=5, r=0.1</v>
      </c>
      <c r="IW175" s="1" t="str" cm="1">
        <f t="array" aca="1" ref="IW175" ca="1">CONCATENATE(INDIRECT(ADDRESS(1,MATCH(_xlfn.MINIFS(B175:IG175,metrics.rec,"Time"),B175:IG175,0)+1)), ", ", INDIRECT(ADDRESS(2,MATCH(_xlfn.MINIFS(B175:IG175,metrics.rec,"Time"),B175:IG175,0)+1)))</f>
        <v>k=5, r=0.9</v>
      </c>
    </row>
    <row r="176" spans="1:257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0.62450000000000006</v>
      </c>
      <c r="K176" s="5">
        <v>0.67779999999999996</v>
      </c>
      <c r="L176" s="5">
        <v>0.30009999999999998</v>
      </c>
      <c r="M176" s="5">
        <v>4.7999999999999996E-3</v>
      </c>
      <c r="N176" s="5">
        <v>0.87560000000000004</v>
      </c>
      <c r="O176" s="5"/>
      <c r="P176" s="5">
        <v>1</v>
      </c>
      <c r="Q176" s="5">
        <v>6.1153000000000004</v>
      </c>
      <c r="R176" s="4">
        <v>0.6351</v>
      </c>
      <c r="S176" s="4">
        <v>0.69979999999999998</v>
      </c>
      <c r="T176" s="4">
        <v>0.28720000000000001</v>
      </c>
      <c r="U176" s="4">
        <v>8.8999999999999999E-3</v>
      </c>
      <c r="V176" s="4">
        <v>0.86060000000000003</v>
      </c>
      <c r="W176" s="4"/>
      <c r="X176" s="4">
        <v>1</v>
      </c>
      <c r="Y176" s="4">
        <v>4.7765000000000004</v>
      </c>
      <c r="Z176" s="5">
        <v>0.65990000000000004</v>
      </c>
      <c r="AA176" s="5">
        <v>0.75800000000000001</v>
      </c>
      <c r="AB176" s="5">
        <v>0.23280000000000001</v>
      </c>
      <c r="AC176" s="5">
        <v>1.4800000000000001E-2</v>
      </c>
      <c r="AD176" s="5">
        <v>0.82850000000000001</v>
      </c>
      <c r="AE176" s="5"/>
      <c r="AF176" s="5">
        <v>1</v>
      </c>
      <c r="AG176" s="5">
        <v>3.4878999999999998</v>
      </c>
      <c r="AH176" s="4">
        <v>0.74760000000000004</v>
      </c>
      <c r="AI176" s="4">
        <v>0.97960000000000003</v>
      </c>
      <c r="AJ176" s="4">
        <v>0.13930000000000001</v>
      </c>
      <c r="AK176" s="4">
        <v>2.86E-2</v>
      </c>
      <c r="AL176" s="4">
        <v>0.70230000000000004</v>
      </c>
      <c r="AM176" s="4"/>
      <c r="AN176" s="4">
        <v>0.9839</v>
      </c>
      <c r="AO176" s="4">
        <v>0.96699999999999997</v>
      </c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14">
        <v>0.63660000000000005</v>
      </c>
      <c r="EI176" s="14">
        <v>0.70399999999999996</v>
      </c>
      <c r="EJ176" s="14">
        <v>0.28410000000000002</v>
      </c>
      <c r="EK176" s="14">
        <v>8.8999999999999999E-3</v>
      </c>
      <c r="EL176" s="14">
        <v>0.86160000000000003</v>
      </c>
      <c r="EM176" s="14">
        <v>0.65480000000000005</v>
      </c>
      <c r="EN176" s="14">
        <v>1</v>
      </c>
      <c r="EO176" s="14">
        <v>5.9119999999999999</v>
      </c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>
        <f t="shared" si="64"/>
        <v>0.6529666666666667</v>
      </c>
      <c r="II176" s="4">
        <f t="shared" si="65"/>
        <v>0.74518333333333331</v>
      </c>
      <c r="IJ176" s="4">
        <f t="shared" si="66"/>
        <v>0.25833333333333336</v>
      </c>
      <c r="IK176" s="4">
        <f t="shared" si="67"/>
        <v>1.1266666666666668E-2</v>
      </c>
      <c r="IL176" s="4">
        <f t="shared" si="68"/>
        <v>0.83579999999999999</v>
      </c>
      <c r="IM176" s="4">
        <f t="shared" si="69"/>
        <v>0.65480000000000005</v>
      </c>
      <c r="IN176" s="4">
        <f t="shared" si="70"/>
        <v>0.99731666666666674</v>
      </c>
      <c r="IO176" s="4">
        <f t="shared" si="71"/>
        <v>4.9047499999999991</v>
      </c>
      <c r="IP176" s="1" t="str" cm="1">
        <f t="array" aca="1" ref="IP176" ca="1">CONCATENATE(INDIRECT(ADDRESS(1,MATCH(_xlfn.MINIFS(B176:IG176,metrics.rec,"MAE"),B176:IG176,0)+1)), ", ", INDIRECT(ADDRESS(2,MATCH(_xlfn.MINIFS(B176:IG176,metrics.rec,"MAE"),B176:IG176,0)+1)))</f>
        <v>k=5, r=0.1</v>
      </c>
      <c r="IQ176" s="1" t="str" cm="1">
        <f t="array" aca="1" ref="IQ176" ca="1">CONCATENATE(INDIRECT(ADDRESS(1,MATCH(_xlfn.MINIFS(B176:IG176,metrics.rec,"MSE"),B176:IG176,0)+1)), ", ", INDIRECT(ADDRESS(2,MATCH(_xlfn.MINIFS(B176:IG176,metrics.rec,"MSE"),B176:IG176,0)+1)))</f>
        <v>k=5, r=0.1</v>
      </c>
      <c r="IR176" s="1" t="str" cm="1">
        <f t="array" aca="1" ref="IR176" ca="1">CONCATENATE(INDIRECT(ADDRESS(1,MATCH(_xlfn.MAXIFS(B176:IG176,metrics.rec,"R"),B176:IG176,0)+1)), ", ", INDIRECT(ADDRESS(2,MATCH(_xlfn.MAXIFS(B176:IG176,metrics.rec,"R"),B176:IG176,0)+1)))</f>
        <v>k=5, r=0.1</v>
      </c>
      <c r="IS176" s="1" t="str" cm="1">
        <f t="array" aca="1" ref="IS176" ca="1">CONCATENATE(INDIRECT(ADDRESS(1,MATCH(_xlfn.MAXIFS(B176:IG176,metrics.rec,"Precision"),B176:IG176,0)+1)), ", ", INDIRECT(ADDRESS(2,MATCH(_xlfn.MAXIFS(B176:IG176,metrics.rec,"Precision"),B176:IG176,0)+1)))</f>
        <v>k=5, r=0.9</v>
      </c>
      <c r="IT176" s="1" t="str" cm="1">
        <f t="array" aca="1" ref="IT176" ca="1">CONCATENATE(INDIRECT(ADDRESS(1,MATCH(_xlfn.MAXIFS(B176:IG176,metrics.rec,"Recall"),B176:IG176,0)+1)), ", ", INDIRECT(ADDRESS(2,MATCH(_xlfn.MAXIFS(B176:IG176,metrics.rec,"Recall"),B176:IG176,0)+1)))</f>
        <v>k=5, r=0.1</v>
      </c>
      <c r="IU176" s="1" t="str" cm="1">
        <f t="array" aca="1" ref="IU176" ca="1">CONCATENATE(INDIRECT(ADDRESS(1,MATCH(_xlfn.MAXIFS(B176:IG176,metrics.rec,"Coverage"),B176:IG176,0)+1)), ", ", INDIRECT(ADDRESS(2,MATCH(_xlfn.MAXIFS(B176:IG176,metrics.rec,"Coverage"),B176:IG176,0)+1)))</f>
        <v>k=20, r=0.5</v>
      </c>
      <c r="IV176" s="1" t="str" cm="1">
        <f t="array" aca="1" ref="IV176" ca="1">CONCATENATE(INDIRECT(ADDRESS(1,MATCH(_xlfn.MAXIFS(B176:IG176,metrics.rec,"Recatio"),B176:IG176,0)+1)), ", ", INDIRECT(ADDRESS(2,MATCH(_xlfn.MAXIFS(B176:IG176,metrics.rec,"Recatio"),B176:IG176,0)+1)))</f>
        <v>k=5, r=0.1</v>
      </c>
      <c r="IW176" s="1" t="str" cm="1">
        <f t="array" aca="1" ref="IW176" ca="1">CONCATENATE(INDIRECT(ADDRESS(1,MATCH(_xlfn.MINIFS(B176:IG176,metrics.rec,"Time"),B176:IG176,0)+1)), ", ", INDIRECT(ADDRESS(2,MATCH(_xlfn.MINIFS(B176:IG176,metrics.rec,"Time"),B176:IG176,0)+1)))</f>
        <v>k=5, r=0.9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>
        <v>0.63319999999999999</v>
      </c>
      <c r="BG177" s="14">
        <v>0.69940000000000002</v>
      </c>
      <c r="BH177" s="14">
        <v>0.27800000000000002</v>
      </c>
      <c r="BI177" s="14">
        <v>9.2999999999999992E-3</v>
      </c>
      <c r="BJ177" s="14">
        <v>0.86050000000000004</v>
      </c>
      <c r="BK177" s="14">
        <v>0.62549999999999994</v>
      </c>
      <c r="BL177" s="14">
        <v>1</v>
      </c>
      <c r="BM177" s="14">
        <v>5.1158000000000001</v>
      </c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0.63300000000000001</v>
      </c>
      <c r="CU177" s="4">
        <v>0.69779999999999998</v>
      </c>
      <c r="CV177" s="4">
        <v>0.28100000000000003</v>
      </c>
      <c r="CW177" s="4">
        <v>9.2999999999999992E-3</v>
      </c>
      <c r="CX177" s="4">
        <v>0.8589</v>
      </c>
      <c r="CY177" s="4">
        <v>0.62470000000000003</v>
      </c>
      <c r="CZ177" s="4">
        <v>1</v>
      </c>
      <c r="DA177" s="4">
        <v>5.1894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0.6331</v>
      </c>
      <c r="II177" s="4">
        <f t="shared" ref="II177" si="73">AVERAGEIFS(B177:IG177,metrics.rec,"MSE")</f>
        <v>0.6986</v>
      </c>
      <c r="IJ177" s="4">
        <f t="shared" ref="IJ177" si="74">AVERAGEIFS(B177:IG177,metrics.rec,"R")</f>
        <v>0.27950000000000003</v>
      </c>
      <c r="IK177" s="4">
        <f t="shared" ref="IK177" si="75">AVERAGEIFS(B177:IG177,metrics.rec,"Precision")</f>
        <v>9.2999999999999992E-3</v>
      </c>
      <c r="IL177" s="4">
        <f t="shared" ref="IL177" si="76">AVERAGEIFS(B177:IG177,metrics.rec,"Recall")</f>
        <v>0.85970000000000002</v>
      </c>
      <c r="IM177" s="4">
        <f t="shared" ref="IM177" si="77">AVERAGEIFS(B177:IG177,metrics.rec,"Coverage")</f>
        <v>0.62509999999999999</v>
      </c>
      <c r="IN177" s="4">
        <f t="shared" ref="IN177" si="78">AVERAGEIFS(B177:IG177,metrics.rec,"Recatio")</f>
        <v>1</v>
      </c>
      <c r="IO177" s="4">
        <f t="shared" ref="IO177" si="79">AVERAGEIFS(B177:IG177,metrics.rec,"Time")</f>
        <v>5.1525999999999996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k=15,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k=15,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k=15,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k=10,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k=10,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0.629</v>
      </c>
      <c r="K179" s="5">
        <v>0.68410000000000004</v>
      </c>
      <c r="L179" s="5">
        <v>0.30399999999999999</v>
      </c>
      <c r="M179" s="5">
        <v>7.6E-3</v>
      </c>
      <c r="N179" s="5">
        <v>0.8548</v>
      </c>
      <c r="O179" s="5"/>
      <c r="P179" s="5">
        <v>1</v>
      </c>
      <c r="Q179" s="5">
        <v>5.8692000000000002</v>
      </c>
      <c r="R179" s="4">
        <v>0.6512</v>
      </c>
      <c r="S179" s="4">
        <v>0.73009999999999997</v>
      </c>
      <c r="T179" s="4">
        <v>0.2722</v>
      </c>
      <c r="U179" s="4">
        <v>1.4500000000000001E-2</v>
      </c>
      <c r="V179" s="4">
        <v>0.8296</v>
      </c>
      <c r="W179" s="4"/>
      <c r="X179" s="4">
        <v>1</v>
      </c>
      <c r="Y179" s="4">
        <v>4.7241</v>
      </c>
      <c r="Z179" s="5">
        <v>0.6956</v>
      </c>
      <c r="AA179" s="5">
        <v>0.83009999999999995</v>
      </c>
      <c r="AB179" s="5">
        <v>0.21829999999999999</v>
      </c>
      <c r="AC179" s="5">
        <v>2.5499999999999998E-2</v>
      </c>
      <c r="AD179" s="5">
        <v>0.78359999999999996</v>
      </c>
      <c r="AE179" s="5"/>
      <c r="AF179" s="5">
        <v>1</v>
      </c>
      <c r="AG179" s="5">
        <v>3.4007999999999998</v>
      </c>
      <c r="AH179" s="4">
        <v>0.77380000000000004</v>
      </c>
      <c r="AI179" s="4">
        <v>1.032</v>
      </c>
      <c r="AJ179" s="4">
        <v>0.1278</v>
      </c>
      <c r="AK179" s="4">
        <v>7.8899999999999998E-2</v>
      </c>
      <c r="AL179" s="4">
        <v>0.53059999999999996</v>
      </c>
      <c r="AM179" s="4"/>
      <c r="AN179" s="4">
        <v>0.97670000000000001</v>
      </c>
      <c r="AO179" s="4">
        <v>0.92910000000000004</v>
      </c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14">
        <v>0.65290000000000004</v>
      </c>
      <c r="EI179" s="14">
        <v>0.73470000000000002</v>
      </c>
      <c r="EJ179" s="14">
        <v>0.27439999999999998</v>
      </c>
      <c r="EK179" s="14">
        <v>1.43E-2</v>
      </c>
      <c r="EL179" s="14">
        <v>0.83189999999999997</v>
      </c>
      <c r="EM179" s="14">
        <v>0.39200000000000002</v>
      </c>
      <c r="EN179" s="14">
        <v>1</v>
      </c>
      <c r="EO179" s="14">
        <v>5.9904000000000002</v>
      </c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>
        <f t="shared" si="64"/>
        <v>0.66883333333333328</v>
      </c>
      <c r="II179" s="4">
        <f t="shared" si="65"/>
        <v>0.77595000000000003</v>
      </c>
      <c r="IJ179" s="4">
        <f t="shared" si="66"/>
        <v>0.2525</v>
      </c>
      <c r="IK179" s="4">
        <f t="shared" si="67"/>
        <v>2.3883333333333336E-2</v>
      </c>
      <c r="IL179" s="4">
        <f t="shared" si="68"/>
        <v>0.78324999999999989</v>
      </c>
      <c r="IM179" s="4">
        <f t="shared" si="69"/>
        <v>0.39200000000000002</v>
      </c>
      <c r="IN179" s="4">
        <f t="shared" si="70"/>
        <v>0.99611666666666665</v>
      </c>
      <c r="IO179" s="4">
        <f t="shared" si="71"/>
        <v>4.8076833333333333</v>
      </c>
      <c r="IP179" s="1" t="str" cm="1">
        <f t="array" aca="1" ref="IP179" ca="1">CONCATENATE(INDIRECT(ADDRESS(1,MATCH(_xlfn.MINIFS(B179:IG179,metrics.rec,"MAE"),B179:IG179,0)+1)), ", ", INDIRECT(ADDRESS(2,MATCH(_xlfn.MINIFS(B179:IG179,metrics.rec,"MAE"),B179:IG179,0)+1)))</f>
        <v>k=5, r=0.1</v>
      </c>
      <c r="IQ179" s="1" t="str" cm="1">
        <f t="array" aca="1" ref="IQ179" ca="1">CONCATENATE(INDIRECT(ADDRESS(1,MATCH(_xlfn.MINIFS(B179:IG179,metrics.rec,"MSE"),B179:IG179,0)+1)), ", ", INDIRECT(ADDRESS(2,MATCH(_xlfn.MINIFS(B179:IG179,metrics.rec,"MSE"),B179:IG179,0)+1)))</f>
        <v>k=5, r=0.1</v>
      </c>
      <c r="IR179" s="1" t="str" cm="1">
        <f t="array" aca="1" ref="IR179" ca="1">CONCATENATE(INDIRECT(ADDRESS(1,MATCH(_xlfn.MAXIFS(B179:IG179,metrics.rec,"R"),B179:IG179,0)+1)), ", ", INDIRECT(ADDRESS(2,MATCH(_xlfn.MAXIFS(B179:IG179,metrics.rec,"R"),B179:IG179,0)+1)))</f>
        <v>k=5, r=0.1</v>
      </c>
      <c r="IS179" s="1" t="str" cm="1">
        <f t="array" aca="1" ref="IS179" ca="1">CONCATENATE(INDIRECT(ADDRESS(1,MATCH(_xlfn.MAXIFS(B179:IG179,metrics.rec,"Precision"),B179:IG179,0)+1)), ", ", INDIRECT(ADDRESS(2,MATCH(_xlfn.MAXIFS(B179:IG179,metrics.rec,"Precision"),B179:IG179,0)+1)))</f>
        <v>k=5, r=0.9</v>
      </c>
      <c r="IT179" s="1" t="str" cm="1">
        <f t="array" aca="1" ref="IT179" ca="1">CONCATENATE(INDIRECT(ADDRESS(1,MATCH(_xlfn.MAXIFS(B179:IG179,metrics.rec,"Recall"),B179:IG179,0)+1)), ", ", INDIRECT(ADDRESS(2,MATCH(_xlfn.MAXIFS(B179:IG179,metrics.rec,"Recall"),B179:IG179,0)+1)))</f>
        <v>k=5, r=0.1</v>
      </c>
      <c r="IU179" s="1" t="str" cm="1">
        <f t="array" aca="1" ref="IU179" ca="1">CONCATENATE(INDIRECT(ADDRESS(1,MATCH(_xlfn.MAXIFS(B179:IG179,metrics.rec,"Coverage"),B179:IG179,0)+1)), ", ", INDIRECT(ADDRESS(2,MATCH(_xlfn.MAXIFS(B179:IG179,metrics.rec,"Coverage"),B179:IG179,0)+1)))</f>
        <v>k=20, r=0.5</v>
      </c>
      <c r="IV179" s="1" t="str" cm="1">
        <f t="array" aca="1" ref="IV179" ca="1">CONCATENATE(INDIRECT(ADDRESS(1,MATCH(_xlfn.MAXIFS(B179:IG179,metrics.rec,"Recatio"),B179:IG179,0)+1)), ", ", INDIRECT(ADDRESS(2,MATCH(_xlfn.MAXIFS(B179:IG179,metrics.rec,"Recatio"),B179:IG179,0)+1)))</f>
        <v>k=5, r=0.1</v>
      </c>
      <c r="IW179" s="1" t="str" cm="1">
        <f t="array" aca="1" ref="IW179" ca="1">CONCATENATE(INDIRECT(ADDRESS(1,MATCH(_xlfn.MINIFS(B179:IG179,metrics.rec,"Time"),B179:IG179,0)+1)), ", ", INDIRECT(ADDRESS(2,MATCH(_xlfn.MINIFS(B179:IG179,metrics.rec,"Time"),B179:IG179,0)+1)))</f>
        <v>k=5, r=0.9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>
        <v>0.61070000000000002</v>
      </c>
      <c r="C182" s="4">
        <v>0.64410000000000001</v>
      </c>
      <c r="D182" s="4">
        <v>0.30659999999999998</v>
      </c>
      <c r="E182" s="4">
        <v>1.6999999999999999E-3</v>
      </c>
      <c r="F182" s="4">
        <v>0.88290000000000002</v>
      </c>
      <c r="G182" s="4"/>
      <c r="H182" s="4">
        <v>1</v>
      </c>
      <c r="I182" s="4">
        <v>7.6966999999999999</v>
      </c>
      <c r="J182" s="5">
        <v>0.627</v>
      </c>
      <c r="K182" s="5">
        <v>0.68140000000000001</v>
      </c>
      <c r="L182" s="5">
        <v>0.2964</v>
      </c>
      <c r="M182" s="5">
        <v>5.3E-3</v>
      </c>
      <c r="N182" s="5">
        <v>0.87129999999999996</v>
      </c>
      <c r="O182" s="5"/>
      <c r="P182" s="5">
        <v>1</v>
      </c>
      <c r="Q182" s="5">
        <v>5.8464999999999998</v>
      </c>
      <c r="R182" s="4">
        <v>0.64500000000000002</v>
      </c>
      <c r="S182" s="4">
        <v>0.71730000000000005</v>
      </c>
      <c r="T182" s="4">
        <v>0.2722</v>
      </c>
      <c r="U182" s="4">
        <v>1.0200000000000001E-2</v>
      </c>
      <c r="V182" s="4">
        <v>0.85009999999999997</v>
      </c>
      <c r="W182" s="4"/>
      <c r="X182" s="4">
        <v>1</v>
      </c>
      <c r="Y182" s="4">
        <v>5.0441000000000003</v>
      </c>
      <c r="Z182" s="5">
        <v>0.68120000000000003</v>
      </c>
      <c r="AA182" s="5">
        <v>0.79890000000000005</v>
      </c>
      <c r="AB182" s="5">
        <v>0.21110000000000001</v>
      </c>
      <c r="AC182" s="5">
        <v>1.9E-2</v>
      </c>
      <c r="AD182" s="5">
        <v>0.81189999999999996</v>
      </c>
      <c r="AE182" s="5"/>
      <c r="AF182" s="5">
        <v>1</v>
      </c>
      <c r="AG182" s="5">
        <v>3.3653</v>
      </c>
      <c r="AH182" s="4">
        <v>0.75149999999999995</v>
      </c>
      <c r="AI182" s="4">
        <v>0.97850000000000004</v>
      </c>
      <c r="AJ182" s="4">
        <v>0.1231</v>
      </c>
      <c r="AK182" s="4">
        <v>6.4600000000000005E-2</v>
      </c>
      <c r="AL182" s="4">
        <v>0.54220000000000002</v>
      </c>
      <c r="AM182" s="4"/>
      <c r="AN182" s="4">
        <v>0.97409999999999997</v>
      </c>
      <c r="AO182" s="4">
        <v>0.91549999999999998</v>
      </c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>
        <v>0.64659999999999995</v>
      </c>
      <c r="BG182" s="14">
        <v>0.72119999999999995</v>
      </c>
      <c r="BH182" s="14">
        <v>0.2676</v>
      </c>
      <c r="BI182" s="14">
        <v>1.01E-2</v>
      </c>
      <c r="BJ182" s="14">
        <v>0.85189999999999999</v>
      </c>
      <c r="BK182" s="14">
        <v>0.56599999999999995</v>
      </c>
      <c r="BL182" s="14">
        <v>1</v>
      </c>
      <c r="BM182" s="14">
        <v>5.1795</v>
      </c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0.64659999999999995</v>
      </c>
      <c r="CU182" s="4">
        <v>0.7208</v>
      </c>
      <c r="CV182" s="4">
        <v>0.2702</v>
      </c>
      <c r="CW182" s="4">
        <v>1.0200000000000001E-2</v>
      </c>
      <c r="CX182" s="4">
        <v>0.84989999999999999</v>
      </c>
      <c r="CY182" s="4">
        <v>0.56469999999999998</v>
      </c>
      <c r="CZ182" s="4">
        <v>1</v>
      </c>
      <c r="DA182" s="4">
        <v>5.1516000000000002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14">
        <v>0.64649999999999996</v>
      </c>
      <c r="EI182" s="14">
        <v>0.72160000000000002</v>
      </c>
      <c r="EJ182" s="14">
        <v>0.27110000000000001</v>
      </c>
      <c r="EK182" s="14">
        <v>1.0200000000000001E-2</v>
      </c>
      <c r="EL182" s="14">
        <v>0.85129999999999995</v>
      </c>
      <c r="EM182" s="14">
        <v>0.5655</v>
      </c>
      <c r="EN182" s="14">
        <v>1</v>
      </c>
      <c r="EO182" s="14">
        <v>5.8247999999999998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0.65688749999999996</v>
      </c>
      <c r="II182" s="4">
        <f t="shared" si="65"/>
        <v>0.74797499999999983</v>
      </c>
      <c r="IJ182" s="4">
        <f t="shared" si="66"/>
        <v>0.2522875</v>
      </c>
      <c r="IK182" s="4">
        <f t="shared" si="67"/>
        <v>1.64125E-2</v>
      </c>
      <c r="IL182" s="4">
        <f t="shared" si="68"/>
        <v>0.81393749999999998</v>
      </c>
      <c r="IM182" s="4">
        <f t="shared" si="69"/>
        <v>0.56540000000000001</v>
      </c>
      <c r="IN182" s="4">
        <f t="shared" si="70"/>
        <v>0.9967625</v>
      </c>
      <c r="IO182" s="4">
        <f t="shared" si="71"/>
        <v>4.8780000000000001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r=0.1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r=0.1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r=0.1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k=5, r=0.9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k=5, r=0.1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k=10,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k=5, r=0.1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k=5, r=0.9</v>
      </c>
    </row>
    <row r="183" spans="1:257" x14ac:dyDescent="0.2">
      <c r="A183" s="1" t="s">
        <v>160</v>
      </c>
      <c r="B183" s="4">
        <v>0.62290000000000001</v>
      </c>
      <c r="C183" s="4">
        <v>0.66910000000000003</v>
      </c>
      <c r="D183" s="4">
        <v>0.29459999999999997</v>
      </c>
      <c r="E183" s="4">
        <v>1.6000000000000001E-3</v>
      </c>
      <c r="F183" s="4">
        <v>0.88239999999999996</v>
      </c>
      <c r="G183" s="4"/>
      <c r="H183" s="4">
        <v>1</v>
      </c>
      <c r="I183" s="4">
        <v>8.1536000000000008</v>
      </c>
      <c r="J183" s="5">
        <v>0.63260000000000005</v>
      </c>
      <c r="K183" s="5">
        <v>0.69399999999999995</v>
      </c>
      <c r="L183" s="5">
        <v>0.28839999999999999</v>
      </c>
      <c r="M183" s="5">
        <v>4.7000000000000002E-3</v>
      </c>
      <c r="N183" s="5">
        <v>0.87390000000000001</v>
      </c>
      <c r="O183" s="5"/>
      <c r="P183" s="5">
        <v>1</v>
      </c>
      <c r="Q183" s="5">
        <v>6.5010000000000003</v>
      </c>
      <c r="R183" s="4">
        <v>0.64200000000000002</v>
      </c>
      <c r="S183" s="4">
        <v>0.71230000000000004</v>
      </c>
      <c r="T183" s="4">
        <v>0.27629999999999999</v>
      </c>
      <c r="U183" s="4">
        <v>8.8999999999999999E-3</v>
      </c>
      <c r="V183" s="4">
        <v>0.85950000000000004</v>
      </c>
      <c r="W183" s="4"/>
      <c r="X183" s="4">
        <v>1</v>
      </c>
      <c r="Y183" s="4">
        <v>4.7724000000000002</v>
      </c>
      <c r="Z183" s="5">
        <v>0.66379999999999995</v>
      </c>
      <c r="AA183" s="5">
        <v>0.76359999999999995</v>
      </c>
      <c r="AB183" s="5">
        <v>0.23810000000000001</v>
      </c>
      <c r="AC183" s="5">
        <v>1.4800000000000001E-2</v>
      </c>
      <c r="AD183" s="5">
        <v>0.83040000000000003</v>
      </c>
      <c r="AE183" s="5"/>
      <c r="AF183" s="5">
        <v>1</v>
      </c>
      <c r="AG183" s="5">
        <v>3.5455999999999999</v>
      </c>
      <c r="AH183" s="4">
        <v>0.746</v>
      </c>
      <c r="AI183" s="4">
        <v>0.97340000000000004</v>
      </c>
      <c r="AJ183" s="4">
        <v>0.14169999999999999</v>
      </c>
      <c r="AK183" s="4">
        <v>2.87E-2</v>
      </c>
      <c r="AL183" s="4">
        <v>0.70569999999999999</v>
      </c>
      <c r="AM183" s="4"/>
      <c r="AN183" s="4">
        <v>0.9839</v>
      </c>
      <c r="AO183" s="4">
        <v>0.98429999999999995</v>
      </c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>
        <v>0.64270000000000005</v>
      </c>
      <c r="BG183" s="14">
        <v>0.71450000000000002</v>
      </c>
      <c r="BH183" s="14">
        <v>0.27739999999999998</v>
      </c>
      <c r="BI183" s="14">
        <v>8.8999999999999999E-3</v>
      </c>
      <c r="BJ183" s="14">
        <v>0.86050000000000004</v>
      </c>
      <c r="BK183" s="14">
        <v>0.65410000000000001</v>
      </c>
      <c r="BL183" s="14">
        <v>1</v>
      </c>
      <c r="BM183" s="14">
        <v>4.9036999999999997</v>
      </c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0.6452</v>
      </c>
      <c r="CU183" s="4">
        <v>0.72</v>
      </c>
      <c r="CV183" s="4">
        <v>0.28189999999999998</v>
      </c>
      <c r="CW183" s="4">
        <v>8.8000000000000005E-3</v>
      </c>
      <c r="CX183" s="4">
        <v>0.85309999999999997</v>
      </c>
      <c r="CY183" s="4">
        <v>0.65310000000000001</v>
      </c>
      <c r="CZ183" s="4">
        <v>1</v>
      </c>
      <c r="DA183" s="4">
        <v>5.6890000000000001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0.64339999999999997</v>
      </c>
      <c r="EI183" s="5">
        <v>0.71650000000000003</v>
      </c>
      <c r="EJ183" s="5">
        <v>0.27539999999999998</v>
      </c>
      <c r="EK183" s="5">
        <v>8.8999999999999999E-3</v>
      </c>
      <c r="EL183" s="5">
        <v>0.86029999999999995</v>
      </c>
      <c r="EM183" s="5">
        <v>0.6542</v>
      </c>
      <c r="EN183" s="5">
        <v>1</v>
      </c>
      <c r="EO183" s="5">
        <v>6.0658000000000003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0.65482499999999999</v>
      </c>
      <c r="II183" s="4">
        <f t="shared" si="65"/>
        <v>0.745425</v>
      </c>
      <c r="IJ183" s="4">
        <f t="shared" si="66"/>
        <v>0.25922499999999998</v>
      </c>
      <c r="IK183" s="4">
        <f t="shared" si="67"/>
        <v>1.0662500000000002E-2</v>
      </c>
      <c r="IL183" s="4">
        <f t="shared" si="68"/>
        <v>0.84072500000000006</v>
      </c>
      <c r="IM183" s="4">
        <f t="shared" si="69"/>
        <v>0.65379999999999994</v>
      </c>
      <c r="IN183" s="4">
        <f t="shared" si="70"/>
        <v>0.99798750000000003</v>
      </c>
      <c r="IO183" s="4">
        <f t="shared" si="71"/>
        <v>5.076925000000001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r=0.1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r=0.1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r=0.1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r=0.9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k=5, r=0.1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k=20,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k=5, r=0.1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k=5, r=0.9</v>
      </c>
    </row>
    <row r="184" spans="1:257" x14ac:dyDescent="0.2">
      <c r="A184" s="1" t="s">
        <v>161</v>
      </c>
      <c r="B184" s="4">
        <v>0.6149</v>
      </c>
      <c r="C184" s="4">
        <v>0.65600000000000003</v>
      </c>
      <c r="D184" s="4">
        <v>0.30149999999999999</v>
      </c>
      <c r="E184" s="4">
        <v>1.6000000000000001E-3</v>
      </c>
      <c r="F184" s="4">
        <v>0.88859999999999995</v>
      </c>
      <c r="G184" s="4"/>
      <c r="H184" s="4">
        <v>1</v>
      </c>
      <c r="I184" s="4">
        <v>7.8821000000000003</v>
      </c>
      <c r="J184" s="5">
        <v>0.62749999999999995</v>
      </c>
      <c r="K184" s="5">
        <v>0.6855</v>
      </c>
      <c r="L184" s="5">
        <v>0.29139999999999999</v>
      </c>
      <c r="M184" s="5">
        <v>4.8999999999999998E-3</v>
      </c>
      <c r="N184" s="5">
        <v>0.878</v>
      </c>
      <c r="O184" s="5"/>
      <c r="P184" s="5">
        <v>1</v>
      </c>
      <c r="Q184" s="5">
        <v>6.2880000000000003</v>
      </c>
      <c r="R184" s="4">
        <v>0.63849999999999996</v>
      </c>
      <c r="S184" s="4">
        <v>0.70630000000000004</v>
      </c>
      <c r="T184" s="4">
        <v>0.28050000000000003</v>
      </c>
      <c r="U184" s="4">
        <v>9.2999999999999992E-3</v>
      </c>
      <c r="V184" s="4">
        <v>0.8629</v>
      </c>
      <c r="W184" s="4"/>
      <c r="X184" s="4">
        <v>1</v>
      </c>
      <c r="Y184" s="4">
        <v>4.5164999999999997</v>
      </c>
      <c r="Z184" s="5">
        <v>0.66180000000000005</v>
      </c>
      <c r="AA184" s="5">
        <v>0.7601</v>
      </c>
      <c r="AB184" s="5">
        <v>0.23880000000000001</v>
      </c>
      <c r="AC184" s="5">
        <v>1.6799999999999999E-2</v>
      </c>
      <c r="AD184" s="5">
        <v>0.83020000000000005</v>
      </c>
      <c r="AE184" s="5"/>
      <c r="AF184" s="5">
        <v>1</v>
      </c>
      <c r="AG184" s="5">
        <v>3.4268000000000001</v>
      </c>
      <c r="AH184" s="4">
        <v>0.72829999999999995</v>
      </c>
      <c r="AI184" s="4">
        <v>0.92410000000000003</v>
      </c>
      <c r="AJ184" s="4">
        <v>0.1603</v>
      </c>
      <c r="AK184" s="4">
        <v>5.5100000000000003E-2</v>
      </c>
      <c r="AL184" s="4">
        <v>0.60650000000000004</v>
      </c>
      <c r="AM184" s="4"/>
      <c r="AN184" s="4">
        <v>0.97599999999999998</v>
      </c>
      <c r="AO184" s="4">
        <v>0.92530000000000001</v>
      </c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>
        <v>0.63990000000000002</v>
      </c>
      <c r="BG184" s="14">
        <v>0.71020000000000005</v>
      </c>
      <c r="BH184" s="14">
        <v>0.27860000000000001</v>
      </c>
      <c r="BI184" s="14">
        <v>9.1999999999999998E-3</v>
      </c>
      <c r="BJ184" s="14">
        <v>0.86439999999999995</v>
      </c>
      <c r="BK184" s="14">
        <v>0.63039999999999996</v>
      </c>
      <c r="BL184" s="14">
        <v>1</v>
      </c>
      <c r="BM184" s="14">
        <v>5.0860000000000003</v>
      </c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0.63959999999999995</v>
      </c>
      <c r="CU184" s="4">
        <v>0.70930000000000004</v>
      </c>
      <c r="CV184" s="4">
        <v>0.28189999999999998</v>
      </c>
      <c r="CW184" s="4">
        <v>9.2999999999999992E-3</v>
      </c>
      <c r="CX184" s="4">
        <v>0.86280000000000001</v>
      </c>
      <c r="CY184" s="4">
        <v>0.62949999999999995</v>
      </c>
      <c r="CZ184" s="4">
        <v>1</v>
      </c>
      <c r="DA184" s="4">
        <v>5.1369999999999996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0.6401</v>
      </c>
      <c r="EI184" s="5">
        <v>0.71089999999999998</v>
      </c>
      <c r="EJ184" s="5">
        <v>0.27810000000000001</v>
      </c>
      <c r="EK184" s="5">
        <v>9.2999999999999992E-3</v>
      </c>
      <c r="EL184" s="5">
        <v>0.86429999999999996</v>
      </c>
      <c r="EM184" s="5">
        <v>0.63029999999999997</v>
      </c>
      <c r="EN184" s="5">
        <v>1</v>
      </c>
      <c r="EO184" s="5">
        <v>5.8263999999999996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0.64882499999999999</v>
      </c>
      <c r="II184" s="4">
        <f t="shared" si="65"/>
        <v>0.73280000000000001</v>
      </c>
      <c r="IJ184" s="4">
        <f t="shared" si="66"/>
        <v>0.2638875</v>
      </c>
      <c r="IK184" s="4">
        <f t="shared" si="67"/>
        <v>1.4437500000000001E-2</v>
      </c>
      <c r="IL184" s="4">
        <f t="shared" si="68"/>
        <v>0.83221250000000002</v>
      </c>
      <c r="IM184" s="4">
        <f t="shared" si="69"/>
        <v>0.63006666666666666</v>
      </c>
      <c r="IN184" s="4">
        <f t="shared" si="70"/>
        <v>0.997</v>
      </c>
      <c r="IO184" s="4">
        <f t="shared" si="71"/>
        <v>4.8860125000000005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r=0.1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r=0.1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r=0.1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k=5, r=0.9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k=5, r=0.1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k=10,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k=5, r=0.1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k=5, r=0.9</v>
      </c>
    </row>
    <row r="185" spans="1:257" x14ac:dyDescent="0.2">
      <c r="A185" s="1" t="s">
        <v>162</v>
      </c>
      <c r="B185" s="4">
        <v>0.60260000000000002</v>
      </c>
      <c r="C185" s="4">
        <v>0.63329999999999997</v>
      </c>
      <c r="D185" s="4">
        <v>0.31219999999999998</v>
      </c>
      <c r="E185" s="4">
        <v>1.6000000000000001E-3</v>
      </c>
      <c r="F185" s="4">
        <v>0.88929999999999998</v>
      </c>
      <c r="G185" s="4"/>
      <c r="H185" s="4">
        <v>1</v>
      </c>
      <c r="I185" s="4">
        <v>8.0349000000000004</v>
      </c>
      <c r="J185" s="5">
        <v>0.6169</v>
      </c>
      <c r="K185" s="5">
        <v>0.66620000000000001</v>
      </c>
      <c r="L185" s="5">
        <v>0.29930000000000001</v>
      </c>
      <c r="M185" s="5">
        <v>4.7999999999999996E-3</v>
      </c>
      <c r="N185" s="5">
        <v>0.878</v>
      </c>
      <c r="O185" s="5"/>
      <c r="P185" s="5">
        <v>1</v>
      </c>
      <c r="Q185" s="5">
        <v>6.4932999999999996</v>
      </c>
      <c r="R185" s="4">
        <v>0.63100000000000001</v>
      </c>
      <c r="S185" s="4">
        <v>0.6956</v>
      </c>
      <c r="T185" s="4">
        <v>0.28079999999999999</v>
      </c>
      <c r="U185" s="4">
        <v>8.8999999999999999E-3</v>
      </c>
      <c r="V185" s="4">
        <v>0.85950000000000004</v>
      </c>
      <c r="W185" s="4"/>
      <c r="X185" s="4">
        <v>1</v>
      </c>
      <c r="Y185" s="4">
        <v>4.5293000000000001</v>
      </c>
      <c r="Z185" s="5">
        <v>0.66349999999999998</v>
      </c>
      <c r="AA185" s="5">
        <v>0.77210000000000001</v>
      </c>
      <c r="AB185" s="5">
        <v>0.21690000000000001</v>
      </c>
      <c r="AC185" s="5">
        <v>1.4800000000000001E-2</v>
      </c>
      <c r="AD185" s="5">
        <v>0.82320000000000004</v>
      </c>
      <c r="AE185" s="5"/>
      <c r="AF185" s="5">
        <v>1</v>
      </c>
      <c r="AG185" s="5">
        <v>3.4485999999999999</v>
      </c>
      <c r="AH185" s="4">
        <v>0.75629999999999997</v>
      </c>
      <c r="AI185" s="4">
        <v>1.0033000000000001</v>
      </c>
      <c r="AJ185" s="4">
        <v>0.13569999999999999</v>
      </c>
      <c r="AK185" s="4">
        <v>2.8400000000000002E-2</v>
      </c>
      <c r="AL185" s="4">
        <v>0.69669999999999999</v>
      </c>
      <c r="AM185" s="4"/>
      <c r="AN185" s="4">
        <v>0.9839</v>
      </c>
      <c r="AO185" s="4">
        <v>0.96840000000000004</v>
      </c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>
        <v>0.63249999999999995</v>
      </c>
      <c r="BG185" s="14">
        <v>0.69989999999999997</v>
      </c>
      <c r="BH185" s="14">
        <v>0.2772</v>
      </c>
      <c r="BI185" s="14">
        <v>8.8999999999999999E-3</v>
      </c>
      <c r="BJ185" s="14">
        <v>0.86099999999999999</v>
      </c>
      <c r="BK185" s="14">
        <v>0.65349999999999997</v>
      </c>
      <c r="BL185" s="14">
        <v>1</v>
      </c>
      <c r="BM185" s="14">
        <v>4.6707999999999998</v>
      </c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0.6321</v>
      </c>
      <c r="CU185" s="4">
        <v>0.69810000000000005</v>
      </c>
      <c r="CV185" s="4">
        <v>0.28050000000000003</v>
      </c>
      <c r="CW185" s="4">
        <v>8.8999999999999999E-3</v>
      </c>
      <c r="CX185" s="4">
        <v>0.85940000000000005</v>
      </c>
      <c r="CY185" s="4">
        <v>0.65259999999999996</v>
      </c>
      <c r="CZ185" s="4">
        <v>1</v>
      </c>
      <c r="DA185" s="4">
        <v>5.2183000000000002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14">
        <v>0.63290000000000002</v>
      </c>
      <c r="EI185" s="14">
        <v>0.70030000000000003</v>
      </c>
      <c r="EJ185" s="14">
        <v>0.27600000000000002</v>
      </c>
      <c r="EK185" s="14">
        <v>8.8999999999999999E-3</v>
      </c>
      <c r="EL185" s="14">
        <v>0.86109999999999998</v>
      </c>
      <c r="EM185" s="14">
        <v>0.65369999999999995</v>
      </c>
      <c r="EN185" s="14">
        <v>1</v>
      </c>
      <c r="EO185" s="14">
        <v>5.9215999999999998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0.64597500000000008</v>
      </c>
      <c r="II185" s="4">
        <f t="shared" ref="II185:II229" si="97">AVERAGEIFS(B185:IG185,metrics.rec,"MSE")</f>
        <v>0.73360000000000003</v>
      </c>
      <c r="IJ185" s="4">
        <f t="shared" ref="IJ185:IJ229" si="98">AVERAGEIFS(B185:IG185,metrics.rec,"R")</f>
        <v>0.25982499999999997</v>
      </c>
      <c r="IK185" s="4">
        <f t="shared" ref="IK185:IK229" si="99">AVERAGEIFS(B185:IG185,metrics.rec,"Precision")</f>
        <v>1.0650000000000001E-2</v>
      </c>
      <c r="IL185" s="4">
        <f t="shared" ref="IL185:IL229" si="100">AVERAGEIFS(B185:IG185,metrics.rec,"Recall")</f>
        <v>0.84102499999999991</v>
      </c>
      <c r="IM185" s="4">
        <f t="shared" ref="IM185:IM229" si="101">AVERAGEIFS(B185:IG185,metrics.rec,"Coverage")</f>
        <v>0.65326666666666655</v>
      </c>
      <c r="IN185" s="4">
        <f t="shared" ref="IN185:IN229" si="102">AVERAGEIFS(B185:IG185,metrics.rec,"Recatio")</f>
        <v>0.99798750000000003</v>
      </c>
      <c r="IO185" s="4">
        <f t="shared" ref="IO185:IO229" si="103">AVERAGEIFS(B185:IG185,metrics.rec,"Time")</f>
        <v>4.9106499999999995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r=0.1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r=0.1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r=0.1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r=0.9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k=5, r=0.1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k=20,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k=5, r=0.1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k=5, r=0.9</v>
      </c>
    </row>
    <row r="186" spans="1:257" x14ac:dyDescent="0.2">
      <c r="A186" s="1" t="s">
        <v>163</v>
      </c>
      <c r="B186" s="4">
        <v>0.6048</v>
      </c>
      <c r="C186" s="4">
        <v>0.6371</v>
      </c>
      <c r="D186" s="4">
        <v>0.30940000000000001</v>
      </c>
      <c r="E186" s="4">
        <v>1.6000000000000001E-3</v>
      </c>
      <c r="F186" s="4">
        <v>0.88929999999999998</v>
      </c>
      <c r="G186" s="4"/>
      <c r="H186" s="4">
        <v>1</v>
      </c>
      <c r="I186" s="4">
        <v>7.8484999999999996</v>
      </c>
      <c r="J186" s="5">
        <v>0.61909999999999998</v>
      </c>
      <c r="K186" s="5">
        <v>0.67049999999999998</v>
      </c>
      <c r="L186" s="5">
        <v>0.29780000000000001</v>
      </c>
      <c r="M186" s="5">
        <v>4.7999999999999996E-3</v>
      </c>
      <c r="N186" s="5">
        <v>0.87770000000000004</v>
      </c>
      <c r="O186" s="5"/>
      <c r="P186" s="5">
        <v>1</v>
      </c>
      <c r="Q186" s="5">
        <v>6.5228000000000002</v>
      </c>
      <c r="R186" s="4">
        <v>0.6331</v>
      </c>
      <c r="S186" s="4">
        <v>0.69950000000000001</v>
      </c>
      <c r="T186" s="4">
        <v>0.2782</v>
      </c>
      <c r="U186" s="4">
        <v>8.8999999999999999E-3</v>
      </c>
      <c r="V186" s="4">
        <v>0.85960000000000003</v>
      </c>
      <c r="W186" s="4"/>
      <c r="X186" s="4">
        <v>1</v>
      </c>
      <c r="Y186" s="4">
        <v>4.5799000000000003</v>
      </c>
      <c r="Z186" s="5">
        <v>0.66500000000000004</v>
      </c>
      <c r="AA186" s="5">
        <v>0.77480000000000004</v>
      </c>
      <c r="AB186" s="5">
        <v>0.21970000000000001</v>
      </c>
      <c r="AC186" s="5">
        <v>1.4800000000000001E-2</v>
      </c>
      <c r="AD186" s="5">
        <v>0.82330000000000003</v>
      </c>
      <c r="AE186" s="5"/>
      <c r="AF186" s="5">
        <v>1</v>
      </c>
      <c r="AG186" s="5">
        <v>3.4822000000000002</v>
      </c>
      <c r="AH186" s="4">
        <v>0.75660000000000005</v>
      </c>
      <c r="AI186" s="4">
        <v>1.0032000000000001</v>
      </c>
      <c r="AJ186" s="4">
        <v>0.13589999999999999</v>
      </c>
      <c r="AK186" s="4">
        <v>2.8400000000000002E-2</v>
      </c>
      <c r="AL186" s="4">
        <v>0.69720000000000004</v>
      </c>
      <c r="AM186" s="4"/>
      <c r="AN186" s="4">
        <v>0.9839</v>
      </c>
      <c r="AO186" s="4">
        <v>0.95950000000000002</v>
      </c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>
        <v>0.63449999999999995</v>
      </c>
      <c r="BG186" s="14">
        <v>0.70399999999999996</v>
      </c>
      <c r="BH186" s="14">
        <v>0.27589999999999998</v>
      </c>
      <c r="BI186" s="14">
        <v>8.8999999999999999E-3</v>
      </c>
      <c r="BJ186" s="14">
        <v>0.86099999999999999</v>
      </c>
      <c r="BK186" s="14">
        <v>0.65300000000000002</v>
      </c>
      <c r="BL186" s="14">
        <v>1</v>
      </c>
      <c r="BM186" s="14">
        <v>4.8178999999999998</v>
      </c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0.6341</v>
      </c>
      <c r="CU186" s="4">
        <v>0.70209999999999995</v>
      </c>
      <c r="CV186" s="4">
        <v>0.27979999999999999</v>
      </c>
      <c r="CW186" s="4">
        <v>8.8999999999999999E-3</v>
      </c>
      <c r="CX186" s="4">
        <v>0.85929999999999995</v>
      </c>
      <c r="CY186" s="4">
        <v>0.65210000000000001</v>
      </c>
      <c r="CZ186" s="4">
        <v>1</v>
      </c>
      <c r="DA186" s="4">
        <v>5.8236999999999997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17">
        <v>0.63480000000000003</v>
      </c>
      <c r="EI186" s="17">
        <v>0.70409999999999995</v>
      </c>
      <c r="EJ186" s="17">
        <v>0.27510000000000001</v>
      </c>
      <c r="EK186" s="17">
        <v>8.8999999999999999E-3</v>
      </c>
      <c r="EL186" s="17">
        <v>0.86099999999999999</v>
      </c>
      <c r="EM186" s="17">
        <v>0.6532</v>
      </c>
      <c r="EN186" s="17">
        <v>1</v>
      </c>
      <c r="EO186" s="17">
        <v>6.2649999999999997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0.64775000000000005</v>
      </c>
      <c r="II186" s="4">
        <f t="shared" si="97"/>
        <v>0.73691249999999986</v>
      </c>
      <c r="IJ186" s="4">
        <f t="shared" si="98"/>
        <v>0.25897500000000001</v>
      </c>
      <c r="IK186" s="4">
        <f t="shared" si="99"/>
        <v>1.0650000000000001E-2</v>
      </c>
      <c r="IL186" s="4">
        <f t="shared" si="100"/>
        <v>0.84104999999999996</v>
      </c>
      <c r="IM186" s="4">
        <f t="shared" si="101"/>
        <v>0.65276666666666661</v>
      </c>
      <c r="IN186" s="4">
        <f t="shared" si="102"/>
        <v>0.99798750000000003</v>
      </c>
      <c r="IO186" s="4">
        <f t="shared" si="103"/>
        <v>5.0374375000000002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r=0.1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r=0.1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r=0.1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r=0.9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k=5, r=0.1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k=20,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k=5, r=0.1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k=5, r=0.9</v>
      </c>
    </row>
    <row r="187" spans="1:257" x14ac:dyDescent="0.2">
      <c r="A187" s="1" t="s">
        <v>164</v>
      </c>
      <c r="B187" s="4">
        <v>0.62029999999999996</v>
      </c>
      <c r="C187" s="4">
        <v>0.66539999999999999</v>
      </c>
      <c r="D187" s="4">
        <v>0.29349999999999998</v>
      </c>
      <c r="E187" s="4">
        <v>1.6000000000000001E-3</v>
      </c>
      <c r="F187" s="4">
        <v>0.8841</v>
      </c>
      <c r="G187" s="4"/>
      <c r="H187" s="4">
        <v>1</v>
      </c>
      <c r="I187" s="4">
        <v>7.7096</v>
      </c>
      <c r="J187" s="5">
        <v>0.62949999999999995</v>
      </c>
      <c r="K187" s="5">
        <v>0.68879999999999997</v>
      </c>
      <c r="L187" s="5">
        <v>0.28839999999999999</v>
      </c>
      <c r="M187" s="5">
        <v>4.7999999999999996E-3</v>
      </c>
      <c r="N187" s="5">
        <v>0.87450000000000006</v>
      </c>
      <c r="O187" s="5"/>
      <c r="P187" s="5">
        <v>1</v>
      </c>
      <c r="Q187" s="5">
        <v>6.4710000000000001</v>
      </c>
      <c r="R187" s="4">
        <v>0.63949999999999996</v>
      </c>
      <c r="S187" s="4">
        <v>0.70830000000000004</v>
      </c>
      <c r="T187" s="4">
        <v>0.2772</v>
      </c>
      <c r="U187" s="4">
        <v>8.8999999999999999E-3</v>
      </c>
      <c r="V187" s="4">
        <v>0.86060000000000003</v>
      </c>
      <c r="W187" s="4"/>
      <c r="X187" s="4">
        <v>1</v>
      </c>
      <c r="Y187" s="4">
        <v>4.5217000000000001</v>
      </c>
      <c r="Z187" s="5">
        <v>0.66100000000000003</v>
      </c>
      <c r="AA187" s="5">
        <v>0.75900000000000001</v>
      </c>
      <c r="AB187" s="5">
        <v>0.23780000000000001</v>
      </c>
      <c r="AC187" s="5">
        <v>1.4800000000000001E-2</v>
      </c>
      <c r="AD187" s="5">
        <v>0.83109999999999995</v>
      </c>
      <c r="AE187" s="5"/>
      <c r="AF187" s="5">
        <v>1</v>
      </c>
      <c r="AG187" s="5">
        <v>3.4813000000000001</v>
      </c>
      <c r="AH187" s="4">
        <v>0.74429999999999996</v>
      </c>
      <c r="AI187" s="4">
        <v>0.97199999999999998</v>
      </c>
      <c r="AJ187" s="4">
        <v>0.1424</v>
      </c>
      <c r="AK187" s="4">
        <v>2.87E-2</v>
      </c>
      <c r="AL187" s="4">
        <v>0.70630000000000004</v>
      </c>
      <c r="AM187" s="4"/>
      <c r="AN187" s="4">
        <v>0.9839</v>
      </c>
      <c r="AO187" s="4">
        <v>0.96140000000000003</v>
      </c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>
        <v>0.63980000000000004</v>
      </c>
      <c r="BG187" s="14">
        <v>0.70989999999999998</v>
      </c>
      <c r="BH187" s="14">
        <v>0.27610000000000001</v>
      </c>
      <c r="BI187" s="14">
        <v>8.8000000000000005E-3</v>
      </c>
      <c r="BJ187" s="14">
        <v>0.86160000000000003</v>
      </c>
      <c r="BK187" s="14">
        <v>0.65610000000000002</v>
      </c>
      <c r="BL187" s="14">
        <v>1</v>
      </c>
      <c r="BM187" s="14">
        <v>5.3371000000000004</v>
      </c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0.63990000000000002</v>
      </c>
      <c r="CU187" s="4">
        <v>0.70979999999999999</v>
      </c>
      <c r="CV187" s="4">
        <v>0.27939999999999998</v>
      </c>
      <c r="CW187" s="4">
        <v>8.8999999999999999E-3</v>
      </c>
      <c r="CX187" s="4">
        <v>0.86</v>
      </c>
      <c r="CY187" s="4">
        <v>0.65490000000000004</v>
      </c>
      <c r="CZ187" s="4">
        <v>1</v>
      </c>
      <c r="DA187" s="4">
        <v>6.0757000000000003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0.65347142857142859</v>
      </c>
      <c r="II187" s="4">
        <f t="shared" si="97"/>
        <v>0.74474285714285726</v>
      </c>
      <c r="IJ187" s="4">
        <f t="shared" si="98"/>
        <v>0.25640000000000002</v>
      </c>
      <c r="IK187" s="4">
        <f t="shared" si="99"/>
        <v>1.092857142857143E-2</v>
      </c>
      <c r="IL187" s="4">
        <f t="shared" si="100"/>
        <v>0.83974285714285724</v>
      </c>
      <c r="IM187" s="4">
        <f t="shared" si="101"/>
        <v>0.65549999999999997</v>
      </c>
      <c r="IN187" s="4">
        <f t="shared" si="102"/>
        <v>0.99770000000000003</v>
      </c>
      <c r="IO187" s="4">
        <f t="shared" si="103"/>
        <v>4.9368285714285713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r=0.1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r=0.1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r=0.1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r=0.9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k=5, r=0.1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k=10,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k=5, r=0.1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k=5, r=0.9</v>
      </c>
    </row>
    <row r="188" spans="1:257" x14ac:dyDescent="0.2">
      <c r="A188" s="1" t="s">
        <v>165</v>
      </c>
      <c r="B188" s="4">
        <v>0.62209999999999999</v>
      </c>
      <c r="C188" s="4">
        <v>0.66830000000000001</v>
      </c>
      <c r="D188" s="4">
        <v>0.29349999999999998</v>
      </c>
      <c r="E188" s="4">
        <v>1.6000000000000001E-3</v>
      </c>
      <c r="F188" s="4">
        <v>0.88300000000000001</v>
      </c>
      <c r="G188" s="4"/>
      <c r="H188" s="4">
        <v>1</v>
      </c>
      <c r="I188" s="4">
        <v>7.9173</v>
      </c>
      <c r="J188" s="5">
        <v>0.63160000000000005</v>
      </c>
      <c r="K188" s="5">
        <v>0.69269999999999998</v>
      </c>
      <c r="L188" s="5">
        <v>0.28620000000000001</v>
      </c>
      <c r="M188" s="5">
        <v>4.7999999999999996E-3</v>
      </c>
      <c r="N188" s="5">
        <v>0.87370000000000003</v>
      </c>
      <c r="O188" s="5"/>
      <c r="P188" s="5">
        <v>1</v>
      </c>
      <c r="Q188" s="5">
        <v>6.6273</v>
      </c>
      <c r="R188" s="4">
        <v>0.64119999999999999</v>
      </c>
      <c r="S188" s="4">
        <v>0.71140000000000003</v>
      </c>
      <c r="T188" s="4">
        <v>0.27739999999999998</v>
      </c>
      <c r="U188" s="4">
        <v>8.8999999999999999E-3</v>
      </c>
      <c r="V188" s="4">
        <v>0.86009999999999998</v>
      </c>
      <c r="W188" s="4"/>
      <c r="X188" s="4">
        <v>1</v>
      </c>
      <c r="Y188" s="4">
        <v>4.5738000000000003</v>
      </c>
      <c r="Z188" s="5">
        <v>0.66249999999999998</v>
      </c>
      <c r="AA188" s="5">
        <v>0.76180000000000003</v>
      </c>
      <c r="AB188" s="5">
        <v>0.2379</v>
      </c>
      <c r="AC188" s="5">
        <v>1.4800000000000001E-2</v>
      </c>
      <c r="AD188" s="5">
        <v>0.83079999999999998</v>
      </c>
      <c r="AE188" s="5"/>
      <c r="AF188" s="5">
        <v>1</v>
      </c>
      <c r="AG188" s="5">
        <v>3.4944999999999999</v>
      </c>
      <c r="AH188" s="4">
        <v>0.74480000000000002</v>
      </c>
      <c r="AI188" s="4">
        <v>0.97230000000000005</v>
      </c>
      <c r="AJ188" s="4">
        <v>0.14219999999999999</v>
      </c>
      <c r="AK188" s="4">
        <v>2.8799999999999999E-2</v>
      </c>
      <c r="AL188" s="4">
        <v>0.70650000000000002</v>
      </c>
      <c r="AM188" s="4"/>
      <c r="AN188" s="4">
        <v>0.9839</v>
      </c>
      <c r="AO188" s="4">
        <v>0.96689999999999998</v>
      </c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>
        <v>0.64170000000000005</v>
      </c>
      <c r="BG188" s="14">
        <v>0.71350000000000002</v>
      </c>
      <c r="BH188" s="14">
        <v>0.27600000000000002</v>
      </c>
      <c r="BI188" s="14">
        <v>8.8999999999999999E-3</v>
      </c>
      <c r="BJ188" s="14">
        <v>0.86109999999999998</v>
      </c>
      <c r="BK188" s="14">
        <v>0.6552</v>
      </c>
      <c r="BL188" s="14">
        <v>1</v>
      </c>
      <c r="BM188" s="14">
        <v>5.1162000000000001</v>
      </c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0.64190000000000003</v>
      </c>
      <c r="CU188" s="4">
        <v>0.71379999999999999</v>
      </c>
      <c r="CV188" s="4">
        <v>0.2802</v>
      </c>
      <c r="CW188" s="4">
        <v>8.8999999999999999E-3</v>
      </c>
      <c r="CX188" s="4">
        <v>0.85940000000000005</v>
      </c>
      <c r="CY188" s="4">
        <v>0.65400000000000003</v>
      </c>
      <c r="CZ188" s="4">
        <v>1</v>
      </c>
      <c r="DA188" s="4">
        <v>5.5732999999999997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0.65511428571428565</v>
      </c>
      <c r="II188" s="4">
        <f t="shared" si="97"/>
        <v>0.7476857142857144</v>
      </c>
      <c r="IJ188" s="4">
        <f t="shared" si="98"/>
        <v>0.25620000000000004</v>
      </c>
      <c r="IK188" s="4">
        <f t="shared" si="99"/>
        <v>1.0957142857142858E-2</v>
      </c>
      <c r="IL188" s="4">
        <f t="shared" si="100"/>
        <v>0.83922857142857143</v>
      </c>
      <c r="IM188" s="4">
        <f t="shared" si="101"/>
        <v>0.65460000000000007</v>
      </c>
      <c r="IN188" s="4">
        <f t="shared" si="102"/>
        <v>0.99770000000000003</v>
      </c>
      <c r="IO188" s="4">
        <f t="shared" si="103"/>
        <v>4.8956142857142861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r=0.1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r=0.1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r=0.1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r=0.9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k=5, r=0.1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k=10,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k=5, r=0.1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k=5, r=0.9</v>
      </c>
    </row>
    <row r="189" spans="1:257" x14ac:dyDescent="0.2">
      <c r="A189" s="1" t="s">
        <v>166</v>
      </c>
      <c r="B189" s="4">
        <v>0.61409999999999998</v>
      </c>
      <c r="C189" s="4">
        <v>0.65210000000000001</v>
      </c>
      <c r="D189" s="4">
        <v>0.30399999999999999</v>
      </c>
      <c r="E189" s="4">
        <v>1.6000000000000001E-3</v>
      </c>
      <c r="F189" s="4">
        <v>0.88639999999999997</v>
      </c>
      <c r="G189" s="4"/>
      <c r="H189" s="4">
        <v>1</v>
      </c>
      <c r="I189" s="4">
        <v>7.7157</v>
      </c>
      <c r="J189" s="5">
        <v>0.624</v>
      </c>
      <c r="K189" s="5">
        <v>0.67759999999999998</v>
      </c>
      <c r="L189" s="5">
        <v>0.29559999999999997</v>
      </c>
      <c r="M189" s="5">
        <v>4.7999999999999996E-3</v>
      </c>
      <c r="N189" s="5">
        <v>0.87490000000000001</v>
      </c>
      <c r="O189" s="5"/>
      <c r="P189" s="5">
        <v>1</v>
      </c>
      <c r="Q189" s="5">
        <v>6.4421999999999997</v>
      </c>
      <c r="R189" s="4">
        <v>0.63490000000000002</v>
      </c>
      <c r="S189" s="4">
        <v>0.69950000000000001</v>
      </c>
      <c r="T189" s="4">
        <v>0.28699999999999998</v>
      </c>
      <c r="U189" s="4">
        <v>8.8999999999999999E-3</v>
      </c>
      <c r="V189" s="4">
        <v>0.85980000000000001</v>
      </c>
      <c r="W189" s="4"/>
      <c r="X189" s="4">
        <v>1</v>
      </c>
      <c r="Y189" s="4">
        <v>4.5281000000000002</v>
      </c>
      <c r="Z189" s="5">
        <v>0.65980000000000005</v>
      </c>
      <c r="AA189" s="5">
        <v>0.75849999999999995</v>
      </c>
      <c r="AB189" s="5">
        <v>0.2334</v>
      </c>
      <c r="AC189" s="5">
        <v>1.4800000000000001E-2</v>
      </c>
      <c r="AD189" s="5">
        <v>0.82789999999999997</v>
      </c>
      <c r="AE189" s="5"/>
      <c r="AF189" s="5">
        <v>1</v>
      </c>
      <c r="AG189" s="5">
        <v>3.4527000000000001</v>
      </c>
      <c r="AH189" s="4">
        <v>0.74729999999999996</v>
      </c>
      <c r="AI189" s="4">
        <v>0.97989999999999999</v>
      </c>
      <c r="AJ189" s="4">
        <v>0.1401</v>
      </c>
      <c r="AK189" s="4">
        <v>2.86E-2</v>
      </c>
      <c r="AL189" s="4">
        <v>0.70250000000000001</v>
      </c>
      <c r="AM189" s="4"/>
      <c r="AN189" s="4">
        <v>0.9839</v>
      </c>
      <c r="AO189" s="4">
        <v>0.95740000000000003</v>
      </c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>
        <v>0.63580000000000003</v>
      </c>
      <c r="BG189" s="14">
        <v>0.70209999999999995</v>
      </c>
      <c r="BH189" s="14">
        <v>0.28110000000000002</v>
      </c>
      <c r="BI189" s="14">
        <v>8.8999999999999999E-3</v>
      </c>
      <c r="BJ189" s="14">
        <v>0.86150000000000004</v>
      </c>
      <c r="BK189" s="14">
        <v>0.65429999999999999</v>
      </c>
      <c r="BL189" s="14">
        <v>1</v>
      </c>
      <c r="BM189" s="14">
        <v>4.7907999999999999</v>
      </c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0.63570000000000004</v>
      </c>
      <c r="CU189" s="4">
        <v>0.70189999999999997</v>
      </c>
      <c r="CV189" s="4">
        <v>0.28410000000000002</v>
      </c>
      <c r="CW189" s="4">
        <v>8.8999999999999999E-3</v>
      </c>
      <c r="CX189" s="4">
        <v>0.85970000000000002</v>
      </c>
      <c r="CY189" s="4">
        <v>0.6532</v>
      </c>
      <c r="CZ189" s="4">
        <v>1</v>
      </c>
      <c r="DA189" s="4">
        <v>5.5204000000000004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0.65022857142857149</v>
      </c>
      <c r="II189" s="4">
        <f t="shared" si="97"/>
        <v>0.73880000000000001</v>
      </c>
      <c r="IJ189" s="4">
        <f t="shared" si="98"/>
        <v>0.26075714285714285</v>
      </c>
      <c r="IK189" s="4">
        <f t="shared" si="99"/>
        <v>1.092857142857143E-2</v>
      </c>
      <c r="IL189" s="4">
        <f t="shared" si="100"/>
        <v>0.83895714285714285</v>
      </c>
      <c r="IM189" s="4">
        <f t="shared" si="101"/>
        <v>0.65375000000000005</v>
      </c>
      <c r="IN189" s="4">
        <f t="shared" si="102"/>
        <v>0.99770000000000003</v>
      </c>
      <c r="IO189" s="4">
        <f t="shared" si="103"/>
        <v>4.7724714285714285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r=0.1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r=0.1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r=0.1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r=0.9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k=5, r=0.1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k=10,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k=5, r=0.1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k=5, r=0.9</v>
      </c>
    </row>
    <row r="190" spans="1:257" x14ac:dyDescent="0.2">
      <c r="A190" s="1" t="s">
        <v>167</v>
      </c>
      <c r="B190" s="4">
        <v>0.61560000000000004</v>
      </c>
      <c r="C190" s="4">
        <v>0.65500000000000003</v>
      </c>
      <c r="D190" s="4">
        <v>0.30509999999999998</v>
      </c>
      <c r="E190" s="4">
        <v>1.6000000000000001E-3</v>
      </c>
      <c r="F190" s="4">
        <v>0.88480000000000003</v>
      </c>
      <c r="G190" s="4"/>
      <c r="H190" s="4">
        <v>1</v>
      </c>
      <c r="I190" s="4">
        <v>7.8460999999999999</v>
      </c>
      <c r="J190" s="5">
        <v>0.626</v>
      </c>
      <c r="K190" s="5">
        <v>0.68130000000000002</v>
      </c>
      <c r="L190" s="5">
        <v>0.2959</v>
      </c>
      <c r="M190" s="5">
        <v>4.7999999999999996E-3</v>
      </c>
      <c r="N190" s="5">
        <v>0.87460000000000004</v>
      </c>
      <c r="O190" s="5"/>
      <c r="P190" s="5">
        <v>1</v>
      </c>
      <c r="Q190" s="5">
        <v>6.5391000000000004</v>
      </c>
      <c r="R190" s="4">
        <v>0.63670000000000004</v>
      </c>
      <c r="S190" s="4">
        <v>0.70330000000000004</v>
      </c>
      <c r="T190" s="4">
        <v>0.2848</v>
      </c>
      <c r="U190" s="4">
        <v>8.8999999999999999E-3</v>
      </c>
      <c r="V190" s="4">
        <v>0.85940000000000005</v>
      </c>
      <c r="W190" s="4"/>
      <c r="X190" s="4">
        <v>1</v>
      </c>
      <c r="Y190" s="4">
        <v>4.5664999999999996</v>
      </c>
      <c r="Z190" s="5">
        <v>0.66139999999999999</v>
      </c>
      <c r="AA190" s="5">
        <v>0.76139999999999997</v>
      </c>
      <c r="AB190" s="5">
        <v>0.23219999999999999</v>
      </c>
      <c r="AC190" s="5">
        <v>1.4800000000000001E-2</v>
      </c>
      <c r="AD190" s="5">
        <v>0.82769999999999999</v>
      </c>
      <c r="AE190" s="5"/>
      <c r="AF190" s="5">
        <v>1</v>
      </c>
      <c r="AG190" s="5">
        <v>3.4506000000000001</v>
      </c>
      <c r="AH190" s="4">
        <v>0.74780000000000002</v>
      </c>
      <c r="AI190" s="4">
        <v>0.98009999999999997</v>
      </c>
      <c r="AJ190" s="4">
        <v>0.1401</v>
      </c>
      <c r="AK190" s="4">
        <v>2.86E-2</v>
      </c>
      <c r="AL190" s="4">
        <v>0.70269999999999999</v>
      </c>
      <c r="AM190" s="4"/>
      <c r="AN190" s="4">
        <v>0.9839</v>
      </c>
      <c r="AO190" s="4">
        <v>0.96409999999999996</v>
      </c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>
        <v>0.63770000000000004</v>
      </c>
      <c r="BG190" s="14">
        <v>0.70569999999999999</v>
      </c>
      <c r="BH190" s="14">
        <v>0.28100000000000003</v>
      </c>
      <c r="BI190" s="14">
        <v>8.8999999999999999E-3</v>
      </c>
      <c r="BJ190" s="14">
        <v>0.86109999999999998</v>
      </c>
      <c r="BK190" s="14">
        <v>0.65349999999999997</v>
      </c>
      <c r="BL190" s="14">
        <v>1</v>
      </c>
      <c r="BM190" s="14">
        <v>4.6894</v>
      </c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0.63759999999999994</v>
      </c>
      <c r="CU190" s="4">
        <v>0.70569999999999999</v>
      </c>
      <c r="CV190" s="4">
        <v>0.28470000000000001</v>
      </c>
      <c r="CW190" s="4">
        <v>8.8999999999999999E-3</v>
      </c>
      <c r="CX190" s="4">
        <v>0.8589</v>
      </c>
      <c r="CY190" s="4">
        <v>0.65239999999999998</v>
      </c>
      <c r="CZ190" s="4">
        <v>1</v>
      </c>
      <c r="DA190" s="4">
        <v>5.7365000000000004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0.65182857142857131</v>
      </c>
      <c r="II190" s="4">
        <f t="shared" si="97"/>
        <v>0.74178571428571438</v>
      </c>
      <c r="IJ190" s="4">
        <f t="shared" si="98"/>
        <v>0.26054285714285713</v>
      </c>
      <c r="IK190" s="4">
        <f t="shared" si="99"/>
        <v>1.092857142857143E-2</v>
      </c>
      <c r="IL190" s="4">
        <f t="shared" si="100"/>
        <v>0.83845714285714301</v>
      </c>
      <c r="IM190" s="4">
        <f t="shared" si="101"/>
        <v>0.65294999999999992</v>
      </c>
      <c r="IN190" s="4">
        <f t="shared" si="102"/>
        <v>0.99770000000000003</v>
      </c>
      <c r="IO190" s="4">
        <f t="shared" si="103"/>
        <v>4.8274714285714291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r=0.1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r=0.1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r=0.1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r=0.9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k=5, r=0.1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k=10,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k=5, r=0.1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k=5, r=0.9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0.63360000000000005</v>
      </c>
      <c r="S191" s="4">
        <v>0.69879999999999998</v>
      </c>
      <c r="T191" s="4">
        <v>0.27689999999999998</v>
      </c>
      <c r="U191" s="4">
        <v>9.2999999999999992E-3</v>
      </c>
      <c r="V191" s="4">
        <v>0.85809999999999997</v>
      </c>
      <c r="W191" s="4">
        <v>0.62470000000000003</v>
      </c>
      <c r="X191" s="4">
        <v>1</v>
      </c>
      <c r="Y191" s="4">
        <v>5.2045000000000003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0.63360000000000005</v>
      </c>
      <c r="II191" s="4">
        <f t="shared" ref="II191" si="105">AVERAGEIFS(B191:IG191,metrics.rec,"MSE")</f>
        <v>0.69879999999999998</v>
      </c>
      <c r="IJ191" s="4">
        <f t="shared" ref="IJ191" si="106">AVERAGEIFS(B191:IG191,metrics.rec,"R")</f>
        <v>0.27689999999999998</v>
      </c>
      <c r="IK191" s="4">
        <f t="shared" ref="IK191" si="107">AVERAGEIFS(B191:IG191,metrics.rec,"Precision")</f>
        <v>9.2999999999999992E-3</v>
      </c>
      <c r="IL191" s="4">
        <f t="shared" ref="IL191" si="108">AVERAGEIFS(B191:IG191,metrics.rec,"Recall")</f>
        <v>0.85809999999999997</v>
      </c>
      <c r="IM191" s="4">
        <f t="shared" ref="IM191" si="109">AVERAGEIFS(B191:IG191,metrics.rec,"Coverage")</f>
        <v>0.62470000000000003</v>
      </c>
      <c r="IN191" s="4">
        <f t="shared" ref="IN191" si="110">AVERAGEIFS(B191:IG191,metrics.rec,"Recatio")</f>
        <v>1</v>
      </c>
      <c r="IO191" s="4">
        <f t="shared" ref="IO191" si="111">AVERAGEIFS(B191:IG191,metrics.rec,"Time")</f>
        <v>5.2045000000000003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0.63429999999999997</v>
      </c>
      <c r="S192" s="4">
        <v>0.69689999999999996</v>
      </c>
      <c r="T192" s="4">
        <v>0.28999999999999998</v>
      </c>
      <c r="U192" s="4">
        <v>9.2999999999999992E-3</v>
      </c>
      <c r="V192" s="4">
        <v>0.86019999999999996</v>
      </c>
      <c r="W192" s="4">
        <v>0.62780000000000002</v>
      </c>
      <c r="X192" s="4">
        <v>1</v>
      </c>
      <c r="Y192" s="4">
        <v>4.5011000000000001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>
        <v>0.63580000000000003</v>
      </c>
      <c r="BG192" s="14">
        <v>0.70109999999999995</v>
      </c>
      <c r="BH192" s="14">
        <v>0.28310000000000002</v>
      </c>
      <c r="BI192" s="14">
        <v>9.2999999999999992E-3</v>
      </c>
      <c r="BJ192" s="14">
        <v>0.8619</v>
      </c>
      <c r="BK192" s="14">
        <v>0.62780000000000002</v>
      </c>
      <c r="BL192" s="14">
        <v>1</v>
      </c>
      <c r="BM192" s="14">
        <v>6.0198999999999998</v>
      </c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0.63560000000000005</v>
      </c>
      <c r="CU192" s="4">
        <v>0.70050000000000001</v>
      </c>
      <c r="CV192" s="4">
        <v>0.28520000000000001</v>
      </c>
      <c r="CW192" s="4">
        <v>9.2999999999999992E-3</v>
      </c>
      <c r="CX192" s="4">
        <v>0.8599</v>
      </c>
      <c r="CY192" s="4">
        <v>0.62680000000000002</v>
      </c>
      <c r="CZ192" s="4">
        <v>1</v>
      </c>
      <c r="DA192" s="4">
        <v>6.2542999999999997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0.63523333333333332</v>
      </c>
      <c r="II192" s="4">
        <f t="shared" ref="II192" si="113">AVERAGEIFS(B192:IG192,metrics.rec,"MSE")</f>
        <v>0.69950000000000001</v>
      </c>
      <c r="IJ192" s="4">
        <f t="shared" ref="IJ192" si="114">AVERAGEIFS(B192:IG192,metrics.rec,"R")</f>
        <v>0.28609999999999997</v>
      </c>
      <c r="IK192" s="4">
        <f t="shared" ref="IK192" si="115">AVERAGEIFS(B192:IG192,metrics.rec,"Precision")</f>
        <v>9.2999999999999992E-3</v>
      </c>
      <c r="IL192" s="4">
        <f t="shared" ref="IL192" si="116">AVERAGEIFS(B192:IG192,metrics.rec,"Recall")</f>
        <v>0.86066666666666658</v>
      </c>
      <c r="IM192" s="4">
        <f t="shared" ref="IM192" si="117">AVERAGEIFS(B192:IG192,metrics.rec,"Coverage")</f>
        <v>0.62746666666666673</v>
      </c>
      <c r="IN192" s="4">
        <f t="shared" ref="IN192" si="118">AVERAGEIFS(B192:IG192,metrics.rec,"Recatio")</f>
        <v>1</v>
      </c>
      <c r="IO192" s="4">
        <f t="shared" ref="IO192" si="119">AVERAGEIFS(B192:IG192,metrics.rec,"Time")</f>
        <v>5.5917666666666674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k=5,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k=5,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k=5, r=0.5</v>
      </c>
    </row>
    <row r="193" spans="1:257" x14ac:dyDescent="0.2">
      <c r="A193" s="1" t="s">
        <v>168</v>
      </c>
      <c r="B193" s="4">
        <v>0.61299999999999999</v>
      </c>
      <c r="C193" s="4">
        <v>0.64900000000000002</v>
      </c>
      <c r="D193" s="4">
        <v>0.31369999999999998</v>
      </c>
      <c r="E193" s="4">
        <v>2.5000000000000001E-3</v>
      </c>
      <c r="F193" s="4">
        <v>0.86890000000000001</v>
      </c>
      <c r="G193" s="4"/>
      <c r="H193" s="4">
        <v>1</v>
      </c>
      <c r="I193" s="4">
        <v>7.4013999999999998</v>
      </c>
      <c r="J193" s="5">
        <v>0.63239999999999996</v>
      </c>
      <c r="K193" s="5">
        <v>0.69130000000000003</v>
      </c>
      <c r="L193" s="5">
        <v>0.3009</v>
      </c>
      <c r="M193" s="5">
        <v>7.6E-3</v>
      </c>
      <c r="N193" s="5">
        <v>0.85360000000000003</v>
      </c>
      <c r="O193" s="5"/>
      <c r="P193" s="5">
        <v>1</v>
      </c>
      <c r="Q193" s="5">
        <v>6.2674000000000003</v>
      </c>
      <c r="R193" s="4">
        <v>0.65639999999999998</v>
      </c>
      <c r="S193" s="4">
        <v>0.74099999999999999</v>
      </c>
      <c r="T193" s="4">
        <v>0.27139999999999997</v>
      </c>
      <c r="U193" s="4">
        <v>1.4500000000000001E-2</v>
      </c>
      <c r="V193" s="4">
        <v>0.82789999999999997</v>
      </c>
      <c r="W193" s="4"/>
      <c r="X193" s="4">
        <v>1</v>
      </c>
      <c r="Y193" s="4">
        <v>4.4508000000000001</v>
      </c>
      <c r="Z193" s="5">
        <v>0.70489999999999997</v>
      </c>
      <c r="AA193" s="5">
        <v>0.85040000000000004</v>
      </c>
      <c r="AB193" s="5">
        <v>0.216</v>
      </c>
      <c r="AC193" s="5">
        <v>2.5499999999999998E-2</v>
      </c>
      <c r="AD193" s="5">
        <v>0.78269999999999995</v>
      </c>
      <c r="AE193" s="5"/>
      <c r="AF193" s="5">
        <v>1</v>
      </c>
      <c r="AG193" s="5">
        <v>3.3917000000000002</v>
      </c>
      <c r="AH193" s="4">
        <v>0.77859999999999996</v>
      </c>
      <c r="AI193" s="4">
        <v>1.0424</v>
      </c>
      <c r="AJ193" s="4">
        <v>0.12770000000000001</v>
      </c>
      <c r="AK193" s="4">
        <v>7.8899999999999998E-2</v>
      </c>
      <c r="AL193" s="4">
        <v>0.53010000000000002</v>
      </c>
      <c r="AM193" s="4"/>
      <c r="AN193" s="4">
        <v>0.97670000000000001</v>
      </c>
      <c r="AO193" s="4">
        <v>0.9274</v>
      </c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>
        <v>0.65880000000000005</v>
      </c>
      <c r="BG193" s="14">
        <v>0.74660000000000004</v>
      </c>
      <c r="BH193" s="14">
        <v>0.26910000000000001</v>
      </c>
      <c r="BI193" s="14">
        <v>1.43E-2</v>
      </c>
      <c r="BJ193" s="14">
        <v>0.83030000000000004</v>
      </c>
      <c r="BK193" s="14">
        <v>0.39019999999999999</v>
      </c>
      <c r="BL193" s="14">
        <v>1</v>
      </c>
      <c r="BM193" s="14">
        <v>4.8922999999999996</v>
      </c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0.65859999999999996</v>
      </c>
      <c r="CU193" s="4">
        <v>0.746</v>
      </c>
      <c r="CV193" s="4">
        <v>0.26860000000000001</v>
      </c>
      <c r="CW193" s="4">
        <v>1.44E-2</v>
      </c>
      <c r="CX193" s="4">
        <v>0.82930000000000004</v>
      </c>
      <c r="CY193" s="4">
        <v>0.39050000000000001</v>
      </c>
      <c r="CZ193" s="4">
        <v>1</v>
      </c>
      <c r="DA193" s="4">
        <v>6.3217999999999996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0.6718142857142857</v>
      </c>
      <c r="II193" s="4">
        <f t="shared" si="97"/>
        <v>0.78095714285714279</v>
      </c>
      <c r="IJ193" s="4">
        <f t="shared" si="98"/>
        <v>0.25248571428571431</v>
      </c>
      <c r="IK193" s="4">
        <f t="shared" si="99"/>
        <v>2.2528571428571429E-2</v>
      </c>
      <c r="IL193" s="4">
        <f t="shared" si="100"/>
        <v>0.78897142857142855</v>
      </c>
      <c r="IM193" s="4">
        <f t="shared" si="101"/>
        <v>0.39034999999999997</v>
      </c>
      <c r="IN193" s="4">
        <f t="shared" si="102"/>
        <v>0.99667142857142854</v>
      </c>
      <c r="IO193" s="4">
        <f t="shared" si="103"/>
        <v>4.8075428571428569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r=0.1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r=0.1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r=0.1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k=5, r=0.9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k=5, r=0.1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k=15,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k=5, r=0.1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k=5, r=0.9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0.63390000000000002</v>
      </c>
      <c r="S194" s="4">
        <v>0.69920000000000004</v>
      </c>
      <c r="T194" s="4">
        <v>0.27710000000000001</v>
      </c>
      <c r="U194" s="4">
        <v>8.8999999999999999E-3</v>
      </c>
      <c r="V194" s="4">
        <v>0.85589999999999999</v>
      </c>
      <c r="W194" s="4">
        <v>0.64839999999999998</v>
      </c>
      <c r="X194" s="4">
        <v>1</v>
      </c>
      <c r="Y194" s="4">
        <v>4.1787000000000001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0.63390000000000002</v>
      </c>
      <c r="II194" s="4">
        <f t="shared" si="97"/>
        <v>0.69920000000000004</v>
      </c>
      <c r="IJ194" s="4">
        <f t="shared" si="98"/>
        <v>0.27710000000000001</v>
      </c>
      <c r="IK194" s="4">
        <f t="shared" si="99"/>
        <v>8.8999999999999999E-3</v>
      </c>
      <c r="IL194" s="4">
        <f t="shared" si="100"/>
        <v>0.85589999999999999</v>
      </c>
      <c r="IM194" s="4">
        <f t="shared" si="101"/>
        <v>0.64839999999999998</v>
      </c>
      <c r="IN194" s="4">
        <f t="shared" si="102"/>
        <v>1</v>
      </c>
      <c r="IO194" s="4">
        <f t="shared" si="103"/>
        <v>4.1787000000000001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0.63590000000000002</v>
      </c>
      <c r="S195" s="4">
        <v>0.70020000000000004</v>
      </c>
      <c r="T195" s="4">
        <v>0.28360000000000002</v>
      </c>
      <c r="U195" s="4">
        <v>9.2999999999999992E-3</v>
      </c>
      <c r="V195" s="4">
        <v>0.86250000000000004</v>
      </c>
      <c r="W195" s="4">
        <v>0.63039999999999996</v>
      </c>
      <c r="X195" s="4">
        <v>1</v>
      </c>
      <c r="Y195" s="4">
        <v>5.4295999999999998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>
        <v>0.63739999999999997</v>
      </c>
      <c r="BG195" s="14">
        <v>0.70450000000000002</v>
      </c>
      <c r="BH195" s="14">
        <v>0.28060000000000002</v>
      </c>
      <c r="BI195" s="14">
        <v>9.1999999999999998E-3</v>
      </c>
      <c r="BJ195" s="14">
        <v>0.86409999999999998</v>
      </c>
      <c r="BK195" s="14">
        <v>0.63049999999999995</v>
      </c>
      <c r="BL195" s="14">
        <v>1</v>
      </c>
      <c r="BM195" s="14">
        <v>4.5307000000000004</v>
      </c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16"/>
      <c r="CU195" s="16"/>
      <c r="CV195" s="16"/>
      <c r="CW195" s="16"/>
      <c r="CX195" s="16"/>
      <c r="CY195" s="16"/>
      <c r="CZ195" s="16"/>
      <c r="DA195" s="16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0.63664999999999994</v>
      </c>
      <c r="II195" s="4">
        <f t="shared" ref="II195" si="121">AVERAGEIFS(B195:IG195,metrics.rec,"MSE")</f>
        <v>0.70235000000000003</v>
      </c>
      <c r="IJ195" s="4">
        <f t="shared" ref="IJ195" si="122">AVERAGEIFS(B195:IG195,metrics.rec,"R")</f>
        <v>0.28210000000000002</v>
      </c>
      <c r="IK195" s="4">
        <f t="shared" ref="IK195" si="123">AVERAGEIFS(B195:IG195,metrics.rec,"Precision")</f>
        <v>9.2499999999999995E-3</v>
      </c>
      <c r="IL195" s="4">
        <f t="shared" ref="IL195" si="124">AVERAGEIFS(B195:IG195,metrics.rec,"Recall")</f>
        <v>0.86329999999999996</v>
      </c>
      <c r="IM195" s="4">
        <f t="shared" ref="IM195" si="125">AVERAGEIFS(B195:IG195,metrics.rec,"Coverage")</f>
        <v>0.63044999999999995</v>
      </c>
      <c r="IN195" s="4">
        <f t="shared" ref="IN195" si="126">AVERAGEIFS(B195:IG195,metrics.rec,"Recatio")</f>
        <v>1</v>
      </c>
      <c r="IO195" s="4">
        <f t="shared" ref="IO195" si="127">AVERAGEIFS(B195:IG195,metrics.rec,"Time")</f>
        <v>4.9801500000000001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k=10,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k=5,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>
        <v>0.63719999999999999</v>
      </c>
      <c r="C196" s="4">
        <v>0.70420000000000005</v>
      </c>
      <c r="D196" s="4">
        <v>0.25030000000000002</v>
      </c>
      <c r="E196" s="4">
        <v>3.8999999999999998E-3</v>
      </c>
      <c r="F196" s="4">
        <v>0.85950000000000004</v>
      </c>
      <c r="G196" s="4"/>
      <c r="H196" s="4">
        <v>1</v>
      </c>
      <c r="I196" s="4">
        <v>2.5247999999999999</v>
      </c>
      <c r="J196" s="5">
        <v>0.6502</v>
      </c>
      <c r="K196" s="5">
        <v>0.73650000000000004</v>
      </c>
      <c r="L196" s="5">
        <v>0.2301</v>
      </c>
      <c r="M196" s="5">
        <v>1.1900000000000001E-2</v>
      </c>
      <c r="N196" s="5">
        <v>0.84740000000000004</v>
      </c>
      <c r="O196" s="5"/>
      <c r="P196" s="5">
        <v>1</v>
      </c>
      <c r="Q196" s="5">
        <v>2.3700999999999999</v>
      </c>
      <c r="R196" s="4">
        <v>0.65959999999999996</v>
      </c>
      <c r="S196" s="4">
        <v>0.75680000000000003</v>
      </c>
      <c r="T196" s="4">
        <v>0.21440000000000001</v>
      </c>
      <c r="U196" s="4">
        <v>2.1600000000000001E-2</v>
      </c>
      <c r="V196" s="4">
        <v>0.82279999999999998</v>
      </c>
      <c r="W196" s="4"/>
      <c r="X196" s="4">
        <v>1</v>
      </c>
      <c r="Y196" s="4">
        <v>2.0142000000000002</v>
      </c>
      <c r="Z196" s="5">
        <v>0.68279999999999996</v>
      </c>
      <c r="AA196" s="5">
        <v>0.80800000000000005</v>
      </c>
      <c r="AB196" s="5">
        <v>0.15920000000000001</v>
      </c>
      <c r="AC196" s="5">
        <v>3.2500000000000001E-2</v>
      </c>
      <c r="AD196" s="5">
        <v>0.77029999999999998</v>
      </c>
      <c r="AE196" s="5"/>
      <c r="AF196" s="5">
        <v>1</v>
      </c>
      <c r="AG196" s="5">
        <v>1.6966000000000001</v>
      </c>
      <c r="AH196" s="4">
        <v>0.74650000000000005</v>
      </c>
      <c r="AI196" s="4">
        <v>0.96319999999999995</v>
      </c>
      <c r="AJ196" s="4">
        <v>0.1004</v>
      </c>
      <c r="AK196" s="4">
        <v>4.4200000000000003E-2</v>
      </c>
      <c r="AL196" s="4">
        <v>0.56510000000000005</v>
      </c>
      <c r="AM196" s="4"/>
      <c r="AN196" s="4">
        <v>0.98</v>
      </c>
      <c r="AO196" s="4">
        <v>0.86339999999999995</v>
      </c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>
        <v>0.6603</v>
      </c>
      <c r="BG196" s="14">
        <v>0.76</v>
      </c>
      <c r="BH196" s="14">
        <v>0.2079</v>
      </c>
      <c r="BI196" s="14">
        <v>2.1700000000000001E-2</v>
      </c>
      <c r="BJ196" s="14">
        <v>0.82350000000000001</v>
      </c>
      <c r="BK196" s="14">
        <v>0.25590000000000002</v>
      </c>
      <c r="BL196" s="14">
        <v>1</v>
      </c>
      <c r="BM196" s="14">
        <v>1.6977</v>
      </c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16"/>
      <c r="CU196" s="16"/>
      <c r="CV196" s="16"/>
      <c r="CW196" s="16"/>
      <c r="CX196" s="16"/>
      <c r="CY196" s="16"/>
      <c r="CZ196" s="16"/>
      <c r="DA196" s="16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>
        <v>0.66049999999999998</v>
      </c>
      <c r="EI196" s="5">
        <v>0.76060000000000005</v>
      </c>
      <c r="EJ196" s="5">
        <v>0.20649999999999999</v>
      </c>
      <c r="EK196" s="5">
        <v>2.1700000000000001E-2</v>
      </c>
      <c r="EL196" s="5">
        <v>0.82420000000000004</v>
      </c>
      <c r="EM196" s="5"/>
      <c r="EN196" s="5">
        <v>1</v>
      </c>
      <c r="EO196" s="5">
        <v>1.7817000000000001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0.65969999999999995</v>
      </c>
      <c r="FW196" s="4">
        <v>0.75870000000000004</v>
      </c>
      <c r="FX196" s="4">
        <v>0.2102</v>
      </c>
      <c r="FY196" s="4">
        <v>2.1700000000000001E-2</v>
      </c>
      <c r="FZ196" s="4">
        <v>0.8226</v>
      </c>
      <c r="GA196" s="4"/>
      <c r="GB196" s="4">
        <v>1</v>
      </c>
      <c r="GC196" s="4">
        <v>2.0244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0.66959999999999997</v>
      </c>
      <c r="II196" s="4">
        <f t="shared" si="97"/>
        <v>0.78100000000000014</v>
      </c>
      <c r="IJ196" s="4">
        <f t="shared" si="98"/>
        <v>0.19737499999999999</v>
      </c>
      <c r="IK196" s="4">
        <f t="shared" si="99"/>
        <v>2.24E-2</v>
      </c>
      <c r="IL196" s="4">
        <f t="shared" si="100"/>
        <v>0.79192499999999999</v>
      </c>
      <c r="IM196" s="4">
        <f t="shared" si="101"/>
        <v>0.25590000000000002</v>
      </c>
      <c r="IN196" s="4">
        <f t="shared" si="102"/>
        <v>0.99750000000000005</v>
      </c>
      <c r="IO196" s="4">
        <f t="shared" si="103"/>
        <v>1.8716125000000001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r=0.1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r=0.1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r=0.1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k=5, r=0.9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k=5, r=0.1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k=10,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k=5, r=0.1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r=0.9</v>
      </c>
    </row>
    <row r="197" spans="1:257" x14ac:dyDescent="0.2">
      <c r="A197" s="1" t="s">
        <v>170</v>
      </c>
      <c r="B197" s="4">
        <v>0.63770000000000004</v>
      </c>
      <c r="C197" s="4">
        <v>0.70660000000000001</v>
      </c>
      <c r="D197" s="4">
        <v>0.26300000000000001</v>
      </c>
      <c r="E197" s="4">
        <v>3.3E-3</v>
      </c>
      <c r="F197" s="4">
        <v>0.86529999999999996</v>
      </c>
      <c r="G197" s="4"/>
      <c r="H197" s="4">
        <v>1</v>
      </c>
      <c r="I197" s="4">
        <v>2.4626999999999999</v>
      </c>
      <c r="J197" s="5">
        <v>0.64959999999999996</v>
      </c>
      <c r="K197" s="5">
        <v>0.73609999999999998</v>
      </c>
      <c r="L197" s="5">
        <v>0.24349999999999999</v>
      </c>
      <c r="M197" s="5">
        <v>1.03E-2</v>
      </c>
      <c r="N197" s="5">
        <v>0.85340000000000005</v>
      </c>
      <c r="O197" s="5"/>
      <c r="P197" s="5">
        <v>1</v>
      </c>
      <c r="Q197" s="5">
        <v>2.3073999999999999</v>
      </c>
      <c r="R197" s="4">
        <v>0.65859999999999996</v>
      </c>
      <c r="S197" s="4">
        <v>0.75560000000000005</v>
      </c>
      <c r="T197" s="4">
        <v>0.22120000000000001</v>
      </c>
      <c r="U197" s="4">
        <v>1.9199999999999998E-2</v>
      </c>
      <c r="V197" s="4">
        <v>0.83069999999999999</v>
      </c>
      <c r="W197" s="4"/>
      <c r="X197" s="4">
        <v>1</v>
      </c>
      <c r="Y197" s="4">
        <v>1.8189</v>
      </c>
      <c r="Z197" s="5">
        <v>0.68079999999999996</v>
      </c>
      <c r="AA197" s="5">
        <v>0.8044</v>
      </c>
      <c r="AB197" s="5">
        <v>0.16830000000000001</v>
      </c>
      <c r="AC197" s="5">
        <v>3.0499999999999999E-2</v>
      </c>
      <c r="AD197" s="5">
        <v>0.78</v>
      </c>
      <c r="AE197" s="5"/>
      <c r="AF197" s="5">
        <v>1</v>
      </c>
      <c r="AG197" s="5">
        <v>1.3791</v>
      </c>
      <c r="AH197" s="4">
        <v>0.74099999999999999</v>
      </c>
      <c r="AI197" s="4">
        <v>0.95079999999999998</v>
      </c>
      <c r="AJ197" s="4">
        <v>0.1089</v>
      </c>
      <c r="AK197" s="4">
        <v>5.3699999999999998E-2</v>
      </c>
      <c r="AL197" s="4">
        <v>0.53939999999999999</v>
      </c>
      <c r="AM197" s="4"/>
      <c r="AN197" s="4">
        <v>0.97640000000000005</v>
      </c>
      <c r="AO197" s="4">
        <v>0.60260000000000002</v>
      </c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>
        <v>0.65969999999999995</v>
      </c>
      <c r="BG197" s="14">
        <v>0.7591</v>
      </c>
      <c r="BH197" s="14">
        <v>0.21859999999999999</v>
      </c>
      <c r="BI197" s="14">
        <v>1.9199999999999998E-2</v>
      </c>
      <c r="BJ197" s="14">
        <v>0.83169999999999999</v>
      </c>
      <c r="BK197" s="14">
        <v>0.29139999999999999</v>
      </c>
      <c r="BL197" s="14">
        <v>1</v>
      </c>
      <c r="BM197" s="14">
        <v>1.8385</v>
      </c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16"/>
      <c r="CU197" s="16"/>
      <c r="CV197" s="16"/>
      <c r="CW197" s="16"/>
      <c r="CX197" s="16"/>
      <c r="CY197" s="16"/>
      <c r="CZ197" s="16"/>
      <c r="DA197" s="16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0.65959999999999996</v>
      </c>
      <c r="EI197" s="5">
        <v>0.75939999999999996</v>
      </c>
      <c r="EJ197" s="5">
        <v>0.22009999999999999</v>
      </c>
      <c r="EK197" s="5">
        <v>1.9199999999999998E-2</v>
      </c>
      <c r="EL197" s="5">
        <v>0.83230000000000004</v>
      </c>
      <c r="EM197" s="5"/>
      <c r="EN197" s="5">
        <v>1</v>
      </c>
      <c r="EO197" s="5">
        <v>1.6341000000000001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0.65900000000000003</v>
      </c>
      <c r="FW197" s="4">
        <v>0.75839999999999996</v>
      </c>
      <c r="FX197" s="4">
        <v>0.2198</v>
      </c>
      <c r="FY197" s="4">
        <v>1.9300000000000001E-2</v>
      </c>
      <c r="FZ197" s="4">
        <v>0.83069999999999999</v>
      </c>
      <c r="GA197" s="4"/>
      <c r="GB197" s="4">
        <v>1</v>
      </c>
      <c r="GC197" s="4">
        <v>1.8385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0.66825000000000001</v>
      </c>
      <c r="II197" s="4">
        <f t="shared" si="97"/>
        <v>0.77880000000000005</v>
      </c>
      <c r="IJ197" s="4">
        <f t="shared" si="98"/>
        <v>0.207925</v>
      </c>
      <c r="IK197" s="4">
        <f t="shared" si="99"/>
        <v>2.1837499999999999E-2</v>
      </c>
      <c r="IL197" s="4">
        <f t="shared" si="100"/>
        <v>0.79543750000000013</v>
      </c>
      <c r="IM197" s="4">
        <f t="shared" si="101"/>
        <v>0.29139999999999999</v>
      </c>
      <c r="IN197" s="4">
        <f t="shared" si="102"/>
        <v>0.99704999999999999</v>
      </c>
      <c r="IO197" s="4">
        <f t="shared" si="103"/>
        <v>1.735225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r=0.1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r=0.1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r=0.1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k=5, r=0.9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k=5, r=0.1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k=10,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k=5, r=0.1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r=0.9</v>
      </c>
    </row>
    <row r="198" spans="1:257" x14ac:dyDescent="0.2">
      <c r="A198" s="1" t="s">
        <v>171</v>
      </c>
      <c r="B198" s="4">
        <v>0.64070000000000005</v>
      </c>
      <c r="C198" s="4">
        <v>0.72340000000000004</v>
      </c>
      <c r="D198" s="4">
        <v>0.28539999999999999</v>
      </c>
      <c r="E198" s="4">
        <v>1.9E-3</v>
      </c>
      <c r="F198" s="4">
        <v>0.87660000000000005</v>
      </c>
      <c r="G198" s="4"/>
      <c r="H198" s="4">
        <v>1</v>
      </c>
      <c r="I198" s="4">
        <v>2.5728</v>
      </c>
      <c r="J198" s="5">
        <v>0.65249999999999997</v>
      </c>
      <c r="K198" s="5">
        <v>0.75280000000000002</v>
      </c>
      <c r="L198" s="5">
        <v>0.28029999999999999</v>
      </c>
      <c r="M198" s="5">
        <v>5.8999999999999999E-3</v>
      </c>
      <c r="N198" s="5">
        <v>0.86880000000000002</v>
      </c>
      <c r="O198" s="5"/>
      <c r="P198" s="5">
        <v>1</v>
      </c>
      <c r="Q198" s="5">
        <v>2.3845000000000001</v>
      </c>
      <c r="R198" s="4">
        <v>0.65969999999999995</v>
      </c>
      <c r="S198" s="4">
        <v>0.7671</v>
      </c>
      <c r="T198" s="4">
        <v>0.2636</v>
      </c>
      <c r="U198" s="4">
        <v>1.15E-2</v>
      </c>
      <c r="V198" s="4">
        <v>0.84919999999999995</v>
      </c>
      <c r="W198" s="4"/>
      <c r="X198" s="4">
        <v>1</v>
      </c>
      <c r="Y198" s="4">
        <v>1.8936999999999999</v>
      </c>
      <c r="Z198" s="5">
        <v>0.68049999999999999</v>
      </c>
      <c r="AA198" s="5">
        <v>0.81169999999999998</v>
      </c>
      <c r="AB198" s="5">
        <v>0.20349999999999999</v>
      </c>
      <c r="AC198" s="5">
        <v>2.07E-2</v>
      </c>
      <c r="AD198" s="5">
        <v>0.80589999999999995</v>
      </c>
      <c r="AE198" s="5"/>
      <c r="AF198" s="5">
        <v>1</v>
      </c>
      <c r="AG198" s="5">
        <v>1.4588000000000001</v>
      </c>
      <c r="AH198" s="4">
        <v>0.74080000000000001</v>
      </c>
      <c r="AI198" s="4">
        <v>0.95269999999999999</v>
      </c>
      <c r="AJ198" s="4">
        <v>0.11260000000000001</v>
      </c>
      <c r="AK198" s="4">
        <v>5.1700000000000003E-2</v>
      </c>
      <c r="AL198" s="4">
        <v>0.56940000000000002</v>
      </c>
      <c r="AM198" s="4"/>
      <c r="AN198" s="4">
        <v>0.97640000000000005</v>
      </c>
      <c r="AO198" s="4">
        <v>0.59330000000000005</v>
      </c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>
        <v>0.66090000000000004</v>
      </c>
      <c r="BG198" s="14">
        <v>0.7712</v>
      </c>
      <c r="BH198" s="14">
        <v>0.25530000000000003</v>
      </c>
      <c r="BI198" s="14">
        <v>1.15E-2</v>
      </c>
      <c r="BJ198" s="14">
        <v>0.8498</v>
      </c>
      <c r="BK198" s="14">
        <v>0.5</v>
      </c>
      <c r="BL198" s="14">
        <v>1</v>
      </c>
      <c r="BM198" s="14">
        <v>1.522</v>
      </c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16"/>
      <c r="CU198" s="16"/>
      <c r="CV198" s="16"/>
      <c r="CW198" s="16"/>
      <c r="CX198" s="16"/>
      <c r="CY198" s="16"/>
      <c r="CZ198" s="16"/>
      <c r="DA198" s="16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>
        <v>0.66139999999999999</v>
      </c>
      <c r="EI198" s="5">
        <v>0.77249999999999996</v>
      </c>
      <c r="EJ198" s="5">
        <v>0.25580000000000003</v>
      </c>
      <c r="EK198" s="5">
        <v>1.15E-2</v>
      </c>
      <c r="EL198" s="5">
        <v>0.85070000000000001</v>
      </c>
      <c r="EM198" s="5"/>
      <c r="EN198" s="5">
        <v>1</v>
      </c>
      <c r="EO198" s="5">
        <v>1.6841999999999999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0.66049999999999998</v>
      </c>
      <c r="FW198" s="4">
        <v>0.77059999999999995</v>
      </c>
      <c r="FX198" s="4">
        <v>0.25650000000000001</v>
      </c>
      <c r="FY198" s="4">
        <v>1.15E-2</v>
      </c>
      <c r="FZ198" s="4">
        <v>0.84919999999999995</v>
      </c>
      <c r="GA198" s="4"/>
      <c r="GB198" s="4">
        <v>1</v>
      </c>
      <c r="GC198" s="4">
        <v>1.9522999999999999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0.66962500000000003</v>
      </c>
      <c r="II198" s="4">
        <f t="shared" si="97"/>
        <v>0.79025000000000001</v>
      </c>
      <c r="IJ198" s="4">
        <f t="shared" si="98"/>
        <v>0.239125</v>
      </c>
      <c r="IK198" s="4">
        <f t="shared" si="99"/>
        <v>1.5775000000000001E-2</v>
      </c>
      <c r="IL198" s="4">
        <f t="shared" si="100"/>
        <v>0.81494999999999984</v>
      </c>
      <c r="IM198" s="4">
        <f t="shared" si="101"/>
        <v>0.5</v>
      </c>
      <c r="IN198" s="4">
        <f t="shared" si="102"/>
        <v>0.99704999999999999</v>
      </c>
      <c r="IO198" s="4">
        <f t="shared" si="103"/>
        <v>1.7576999999999998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r=0.1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r=0.1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r=0.1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k=5, r=0.9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k=5, r=0.1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k=10,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k=5, r=0.1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k=5, r=0.9</v>
      </c>
    </row>
    <row r="199" spans="1:257" x14ac:dyDescent="0.2">
      <c r="A199" s="1" t="s">
        <v>172</v>
      </c>
      <c r="B199" s="4">
        <v>0.62839999999999996</v>
      </c>
      <c r="C199" s="4">
        <v>0.69099999999999995</v>
      </c>
      <c r="D199" s="4">
        <v>0.26929999999999998</v>
      </c>
      <c r="E199" s="4">
        <v>3.5999999999999999E-3</v>
      </c>
      <c r="F199" s="4">
        <v>0.83740000000000003</v>
      </c>
      <c r="G199" s="4"/>
      <c r="H199" s="4">
        <v>0.99790000000000001</v>
      </c>
      <c r="I199" s="4">
        <v>2.4565000000000001</v>
      </c>
      <c r="J199" s="5">
        <v>0.64539999999999997</v>
      </c>
      <c r="K199" s="5">
        <v>0.73080000000000001</v>
      </c>
      <c r="L199" s="5">
        <v>0.24490000000000001</v>
      </c>
      <c r="M199" s="5">
        <v>1.09E-2</v>
      </c>
      <c r="N199" s="5">
        <v>0.81620000000000004</v>
      </c>
      <c r="O199" s="5"/>
      <c r="P199" s="5">
        <v>0.99839999999999995</v>
      </c>
      <c r="Q199" s="5">
        <v>2.2681</v>
      </c>
      <c r="R199" s="4">
        <v>0.66100000000000003</v>
      </c>
      <c r="S199" s="4">
        <v>0.76290000000000002</v>
      </c>
      <c r="T199" s="4">
        <v>0.21129999999999999</v>
      </c>
      <c r="U199" s="4">
        <v>1.9400000000000001E-2</v>
      </c>
      <c r="V199" s="4">
        <v>0.78280000000000005</v>
      </c>
      <c r="W199" s="4"/>
      <c r="X199" s="4">
        <v>0.998</v>
      </c>
      <c r="Y199" s="4">
        <v>1.8168</v>
      </c>
      <c r="Z199" s="5">
        <v>0.68959999999999999</v>
      </c>
      <c r="AA199" s="5">
        <v>0.82530000000000003</v>
      </c>
      <c r="AB199" s="5">
        <v>0.15260000000000001</v>
      </c>
      <c r="AC199" s="5">
        <v>2.6100000000000002E-2</v>
      </c>
      <c r="AD199" s="5">
        <v>0.72130000000000005</v>
      </c>
      <c r="AE199" s="5"/>
      <c r="AF199" s="5">
        <v>0.99150000000000005</v>
      </c>
      <c r="AG199" s="5">
        <v>1.4454</v>
      </c>
      <c r="AH199" s="4">
        <v>0.76339999999999997</v>
      </c>
      <c r="AI199" s="4">
        <v>0.99790000000000001</v>
      </c>
      <c r="AJ199" s="4">
        <v>2.9399999999999999E-2</v>
      </c>
      <c r="AK199" s="4">
        <v>4.9299999999999997E-2</v>
      </c>
      <c r="AL199" s="4">
        <v>0.53459999999999996</v>
      </c>
      <c r="AM199" s="4"/>
      <c r="AN199" s="4">
        <v>0.88080000000000003</v>
      </c>
      <c r="AO199" s="4">
        <v>0.63</v>
      </c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>
        <v>0.66090000000000004</v>
      </c>
      <c r="BG199" s="14">
        <v>0.76290000000000002</v>
      </c>
      <c r="BH199" s="14">
        <v>0.21049999999999999</v>
      </c>
      <c r="BI199" s="14">
        <v>1.9300000000000001E-2</v>
      </c>
      <c r="BJ199" s="14">
        <v>0.78490000000000004</v>
      </c>
      <c r="BK199" s="14">
        <v>0.27410000000000001</v>
      </c>
      <c r="BL199" s="14">
        <v>0.99770000000000003</v>
      </c>
      <c r="BM199" s="14">
        <v>1.4514</v>
      </c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16"/>
      <c r="CU199" s="16"/>
      <c r="CV199" s="16"/>
      <c r="CW199" s="16"/>
      <c r="CX199" s="16"/>
      <c r="CY199" s="16"/>
      <c r="CZ199" s="16"/>
      <c r="DA199" s="16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>
        <v>0.66120000000000001</v>
      </c>
      <c r="EI199" s="5">
        <v>0.76519999999999999</v>
      </c>
      <c r="EJ199" s="5">
        <v>0.20880000000000001</v>
      </c>
      <c r="EK199" s="5">
        <v>1.9300000000000001E-2</v>
      </c>
      <c r="EL199" s="5">
        <v>0.78390000000000004</v>
      </c>
      <c r="EM199" s="5"/>
      <c r="EN199" s="5">
        <v>0.99770000000000003</v>
      </c>
      <c r="EO199" s="5">
        <v>1.6319999999999999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0.66080000000000005</v>
      </c>
      <c r="FW199" s="4">
        <v>0.76329999999999998</v>
      </c>
      <c r="FX199" s="4">
        <v>0.21029999999999999</v>
      </c>
      <c r="FY199" s="4">
        <v>1.9400000000000001E-2</v>
      </c>
      <c r="FZ199" s="4">
        <v>0.78280000000000005</v>
      </c>
      <c r="GA199" s="4"/>
      <c r="GB199" s="4">
        <v>0.99790000000000001</v>
      </c>
      <c r="GC199" s="4">
        <v>1.8628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0.67133750000000003</v>
      </c>
      <c r="II199" s="4">
        <f t="shared" si="97"/>
        <v>0.78741249999999996</v>
      </c>
      <c r="IJ199" s="4">
        <f t="shared" si="98"/>
        <v>0.19213750000000002</v>
      </c>
      <c r="IK199" s="4">
        <f t="shared" si="99"/>
        <v>2.0912500000000001E-2</v>
      </c>
      <c r="IL199" s="4">
        <f t="shared" si="100"/>
        <v>0.75548750000000009</v>
      </c>
      <c r="IM199" s="4">
        <f t="shared" si="101"/>
        <v>0.27410000000000001</v>
      </c>
      <c r="IN199" s="4">
        <f t="shared" si="102"/>
        <v>0.98248749999999996</v>
      </c>
      <c r="IO199" s="4">
        <f t="shared" si="103"/>
        <v>1.6953750000000001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r=0.1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r=0.1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k=5, r=0.1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k=5, r=0.9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k=5, r=0.1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k=10,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k=5, r=0.3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r=0.9</v>
      </c>
    </row>
    <row r="200" spans="1:257" x14ac:dyDescent="0.2">
      <c r="A200" s="1" t="s">
        <v>173</v>
      </c>
      <c r="B200" s="4">
        <v>0.63700000000000001</v>
      </c>
      <c r="C200" s="4">
        <v>0.70579999999999998</v>
      </c>
      <c r="D200" s="4">
        <v>0.2626</v>
      </c>
      <c r="E200" s="4">
        <v>3.2000000000000002E-3</v>
      </c>
      <c r="F200" s="4">
        <v>0.86550000000000005</v>
      </c>
      <c r="G200" s="4"/>
      <c r="H200" s="4">
        <v>1</v>
      </c>
      <c r="I200" s="4">
        <v>2.4664999999999999</v>
      </c>
      <c r="J200" s="5">
        <v>0.64839999999999998</v>
      </c>
      <c r="K200" s="5">
        <v>0.7339</v>
      </c>
      <c r="L200" s="5">
        <v>0.25419999999999998</v>
      </c>
      <c r="M200" s="5">
        <v>0.01</v>
      </c>
      <c r="N200" s="5">
        <v>0.85350000000000004</v>
      </c>
      <c r="O200" s="5"/>
      <c r="P200" s="5">
        <v>1</v>
      </c>
      <c r="Q200" s="5">
        <v>2.2576999999999998</v>
      </c>
      <c r="R200" s="4">
        <v>0.6573</v>
      </c>
      <c r="S200" s="4">
        <v>0.75339999999999996</v>
      </c>
      <c r="T200" s="4">
        <v>0.22770000000000001</v>
      </c>
      <c r="U200" s="4">
        <v>1.8499999999999999E-2</v>
      </c>
      <c r="V200" s="4">
        <v>0.83150000000000002</v>
      </c>
      <c r="W200" s="4"/>
      <c r="X200" s="4">
        <v>1</v>
      </c>
      <c r="Y200" s="4">
        <v>1.8211999999999999</v>
      </c>
      <c r="Z200" s="5">
        <v>0.6794</v>
      </c>
      <c r="AA200" s="5">
        <v>0.80110000000000003</v>
      </c>
      <c r="AB200" s="5">
        <v>0.1792</v>
      </c>
      <c r="AC200" s="5">
        <v>2.93E-2</v>
      </c>
      <c r="AD200" s="5">
        <v>0.78169999999999995</v>
      </c>
      <c r="AE200" s="5"/>
      <c r="AF200" s="5">
        <v>1</v>
      </c>
      <c r="AG200" s="5">
        <v>1.4589000000000001</v>
      </c>
      <c r="AH200" s="4">
        <v>0.73919999999999997</v>
      </c>
      <c r="AI200" s="4">
        <v>0.94630000000000003</v>
      </c>
      <c r="AJ200" s="4">
        <v>0.1106</v>
      </c>
      <c r="AK200" s="4">
        <v>5.2999999999999999E-2</v>
      </c>
      <c r="AL200" s="4">
        <v>0.54820000000000002</v>
      </c>
      <c r="AM200" s="4"/>
      <c r="AN200" s="4">
        <v>0.97640000000000005</v>
      </c>
      <c r="AO200" s="4">
        <v>0.60950000000000004</v>
      </c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>
        <v>0.65839999999999999</v>
      </c>
      <c r="BG200" s="14">
        <v>0.75670000000000004</v>
      </c>
      <c r="BH200" s="14">
        <v>0.22090000000000001</v>
      </c>
      <c r="BI200" s="14">
        <v>1.8599999999999998E-2</v>
      </c>
      <c r="BJ200" s="14">
        <v>0.83179999999999998</v>
      </c>
      <c r="BK200" s="14">
        <v>0.30199999999999999</v>
      </c>
      <c r="BL200" s="14">
        <v>1</v>
      </c>
      <c r="BM200" s="14">
        <v>1.4296</v>
      </c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16"/>
      <c r="CU200" s="16"/>
      <c r="CV200" s="16"/>
      <c r="CW200" s="16"/>
      <c r="CX200" s="16"/>
      <c r="CY200" s="16"/>
      <c r="CZ200" s="16"/>
      <c r="DA200" s="16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0.65839999999999999</v>
      </c>
      <c r="EI200" s="5">
        <v>0.75700000000000001</v>
      </c>
      <c r="EJ200" s="5">
        <v>0.2243</v>
      </c>
      <c r="EK200" s="5">
        <v>1.8599999999999998E-2</v>
      </c>
      <c r="EL200" s="5">
        <v>0.8327</v>
      </c>
      <c r="EM200" s="5"/>
      <c r="EN200" s="5">
        <v>1</v>
      </c>
      <c r="EO200" s="5">
        <v>1.6388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0.6613</v>
      </c>
      <c r="FW200" s="4">
        <v>0.7631</v>
      </c>
      <c r="FX200" s="4">
        <v>0.2278</v>
      </c>
      <c r="FY200" s="4">
        <v>1.8499999999999999E-2</v>
      </c>
      <c r="FZ200" s="4">
        <v>0.83020000000000005</v>
      </c>
      <c r="GA200" s="4"/>
      <c r="GB200" s="4">
        <v>1</v>
      </c>
      <c r="GC200" s="4">
        <v>1.8805000000000001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0.66742500000000005</v>
      </c>
      <c r="II200" s="4">
        <f t="shared" si="97"/>
        <v>0.77716249999999987</v>
      </c>
      <c r="IJ200" s="4">
        <f t="shared" si="98"/>
        <v>0.2134125</v>
      </c>
      <c r="IK200" s="4">
        <f t="shared" si="99"/>
        <v>2.1212499999999999E-2</v>
      </c>
      <c r="IL200" s="4">
        <f t="shared" si="100"/>
        <v>0.79688749999999997</v>
      </c>
      <c r="IM200" s="4">
        <f t="shared" si="101"/>
        <v>0.30199999999999999</v>
      </c>
      <c r="IN200" s="4">
        <f t="shared" si="102"/>
        <v>0.99704999999999999</v>
      </c>
      <c r="IO200" s="4">
        <f t="shared" si="103"/>
        <v>1.6953375000000002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k=5, r=0.1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r=0.1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r=0.1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r=0.9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k=5, r=0.1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k=10,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k=5, r=0.1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k=5, r=0.9</v>
      </c>
    </row>
    <row r="201" spans="1:257" x14ac:dyDescent="0.2">
      <c r="A201" s="1" t="s">
        <v>174</v>
      </c>
      <c r="B201" s="4">
        <v>0.63170000000000004</v>
      </c>
      <c r="C201" s="4">
        <v>0.68920000000000003</v>
      </c>
      <c r="D201" s="4">
        <v>0.253</v>
      </c>
      <c r="E201" s="4">
        <v>4.1000000000000003E-3</v>
      </c>
      <c r="F201" s="4">
        <v>0.85150000000000003</v>
      </c>
      <c r="G201" s="4"/>
      <c r="H201" s="4">
        <v>1</v>
      </c>
      <c r="I201" s="4">
        <v>2.3875000000000002</v>
      </c>
      <c r="J201" s="5">
        <v>0.64470000000000005</v>
      </c>
      <c r="K201" s="5">
        <v>0.72140000000000004</v>
      </c>
      <c r="L201" s="5">
        <v>0.2382</v>
      </c>
      <c r="M201" s="5">
        <v>1.24E-2</v>
      </c>
      <c r="N201" s="5">
        <v>0.83430000000000004</v>
      </c>
      <c r="O201" s="5"/>
      <c r="P201" s="5">
        <v>1</v>
      </c>
      <c r="Q201" s="5">
        <v>2.1753999999999998</v>
      </c>
      <c r="R201" s="4">
        <v>0.65639999999999998</v>
      </c>
      <c r="S201" s="4">
        <v>0.74570000000000003</v>
      </c>
      <c r="T201" s="4">
        <v>0.2097</v>
      </c>
      <c r="U201" s="4">
        <v>2.1700000000000001E-2</v>
      </c>
      <c r="V201" s="4">
        <v>0.8054</v>
      </c>
      <c r="W201" s="4"/>
      <c r="X201" s="4">
        <v>1</v>
      </c>
      <c r="Y201" s="4">
        <v>1.7678</v>
      </c>
      <c r="Z201" s="5">
        <v>0.68320000000000003</v>
      </c>
      <c r="AA201" s="5">
        <v>0.8054</v>
      </c>
      <c r="AB201" s="5">
        <v>0.15</v>
      </c>
      <c r="AC201" s="5">
        <v>3.0099999999999998E-2</v>
      </c>
      <c r="AD201" s="5">
        <v>0.7429</v>
      </c>
      <c r="AE201" s="5"/>
      <c r="AF201" s="5">
        <v>0.998</v>
      </c>
      <c r="AG201" s="5">
        <v>1.3277000000000001</v>
      </c>
      <c r="AH201" s="4">
        <v>0.74929999999999997</v>
      </c>
      <c r="AI201" s="4">
        <v>0.96970000000000001</v>
      </c>
      <c r="AJ201" s="4">
        <v>7.9200000000000007E-2</v>
      </c>
      <c r="AK201" s="4">
        <v>5.57E-2</v>
      </c>
      <c r="AL201" s="4">
        <v>0.50519999999999998</v>
      </c>
      <c r="AM201" s="4"/>
      <c r="AN201" s="4">
        <v>0.94610000000000005</v>
      </c>
      <c r="AO201" s="4">
        <v>0.6028</v>
      </c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>
        <f t="shared" si="96"/>
        <v>0.6730600000000001</v>
      </c>
      <c r="II201" s="4">
        <f t="shared" si="97"/>
        <v>0.78627999999999998</v>
      </c>
      <c r="IJ201" s="4">
        <f t="shared" si="98"/>
        <v>0.18602000000000002</v>
      </c>
      <c r="IK201" s="4">
        <f t="shared" si="99"/>
        <v>2.4799999999999999E-2</v>
      </c>
      <c r="IL201" s="4">
        <f t="shared" si="100"/>
        <v>0.74785999999999997</v>
      </c>
      <c r="IM201" s="4" t="e">
        <f t="shared" si="101"/>
        <v>#DIV/0!</v>
      </c>
      <c r="IN201" s="4">
        <f t="shared" si="102"/>
        <v>0.98882000000000014</v>
      </c>
      <c r="IO201" s="4">
        <f t="shared" si="103"/>
        <v>1.6522400000000002</v>
      </c>
      <c r="IP201" s="1" t="str" cm="1">
        <f t="array" aca="1" ref="IP201" ca="1">CONCATENATE(INDIRECT(ADDRESS(1,MATCH(_xlfn.MINIFS(B201:IG201,metrics.rec,"MAE"),B201:IG201,0)+1)), ", ", INDIRECT(ADDRESS(2,MATCH(_xlfn.MINIFS(B201:IG201,metrics.rec,"MAE"),B201:IG201,0)+1)))</f>
        <v>k=5, r=0.1</v>
      </c>
      <c r="IQ201" s="1" t="str" cm="1">
        <f t="array" aca="1" ref="IQ201" ca="1">CONCATENATE(INDIRECT(ADDRESS(1,MATCH(_xlfn.MINIFS(B201:IG201,metrics.rec,"MSE"),B201:IG201,0)+1)), ", ", INDIRECT(ADDRESS(2,MATCH(_xlfn.MINIFS(B201:IG201,metrics.rec,"MSE"),B201:IG201,0)+1)))</f>
        <v>k=5, r=0.1</v>
      </c>
      <c r="IR201" s="1" t="str" cm="1">
        <f t="array" aca="1" ref="IR201" ca="1">CONCATENATE(INDIRECT(ADDRESS(1,MATCH(_xlfn.MAXIFS(B201:IG201,metrics.rec,"R"),B201:IG201,0)+1)), ", ", INDIRECT(ADDRESS(2,MATCH(_xlfn.MAXIFS(B201:IG201,metrics.rec,"R"),B201:IG201,0)+1)))</f>
        <v>k=5, r=0.1</v>
      </c>
      <c r="IS201" s="1" t="str" cm="1">
        <f t="array" aca="1" ref="IS201" ca="1">CONCATENATE(INDIRECT(ADDRESS(1,MATCH(_xlfn.MAXIFS(B201:IG201,metrics.rec,"Precision"),B201:IG201,0)+1)), ", ", INDIRECT(ADDRESS(2,MATCH(_xlfn.MAXIFS(B201:IG201,metrics.rec,"Precision"),B201:IG201,0)+1)))</f>
        <v>k=5, r=0.9</v>
      </c>
      <c r="IT201" s="1" t="str" cm="1">
        <f t="array" aca="1" ref="IT201" ca="1">CONCATENATE(INDIRECT(ADDRESS(1,MATCH(_xlfn.MAXIFS(B201:IG201,metrics.rec,"Recall"),B201:IG201,0)+1)), ", ", INDIRECT(ADDRESS(2,MATCH(_xlfn.MAXIFS(B201:IG201,metrics.rec,"Recall"),B201:IG201,0)+1)))</f>
        <v>k=5, r=0.1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str" cm="1">
        <f t="array" aca="1" ref="IV201" ca="1">CONCATENATE(INDIRECT(ADDRESS(1,MATCH(_xlfn.MAXIFS(B201:IG201,metrics.rec,"Recatio"),B201:IG201,0)+1)), ", ", INDIRECT(ADDRESS(2,MATCH(_xlfn.MAXIFS(B201:IG201,metrics.rec,"Recatio"),B201:IG201,0)+1)))</f>
        <v>k=5, r=0.1</v>
      </c>
      <c r="IW201" s="1" t="str" cm="1">
        <f t="array" aca="1" ref="IW201" ca="1">CONCATENATE(INDIRECT(ADDRESS(1,MATCH(_xlfn.MINIFS(B201:IG201,metrics.rec,"Time"),B201:IG201,0)+1)), ", ", INDIRECT(ADDRESS(2,MATCH(_xlfn.MINIFS(B201:IG201,metrics.rec,"Time"),B201:IG201,0)+1)))</f>
        <v>k=5, r=0.9</v>
      </c>
    </row>
    <row r="202" spans="1:257" x14ac:dyDescent="0.2">
      <c r="A202" s="1" t="s">
        <v>175</v>
      </c>
      <c r="B202" s="4">
        <v>0.64019999999999999</v>
      </c>
      <c r="C202" s="4">
        <v>0.72</v>
      </c>
      <c r="D202" s="4">
        <v>0.28039999999999998</v>
      </c>
      <c r="E202" s="4">
        <v>2.0999999999999999E-3</v>
      </c>
      <c r="F202" s="4">
        <v>0.876</v>
      </c>
      <c r="G202" s="4"/>
      <c r="H202" s="4">
        <v>1</v>
      </c>
      <c r="I202" s="4">
        <v>2.5905999999999998</v>
      </c>
      <c r="J202" s="5">
        <v>0.65200000000000002</v>
      </c>
      <c r="K202" s="5">
        <v>0.74970000000000003</v>
      </c>
      <c r="L202" s="5">
        <v>0.27260000000000001</v>
      </c>
      <c r="M202" s="5">
        <v>6.4000000000000003E-3</v>
      </c>
      <c r="N202" s="5">
        <v>0.86739999999999995</v>
      </c>
      <c r="O202" s="5"/>
      <c r="P202" s="5">
        <v>1</v>
      </c>
      <c r="Q202" s="5">
        <v>2.4546999999999999</v>
      </c>
      <c r="R202" s="4">
        <v>0.65920000000000001</v>
      </c>
      <c r="S202" s="4">
        <v>0.76359999999999995</v>
      </c>
      <c r="T202" s="4">
        <v>0.25719999999999998</v>
      </c>
      <c r="U202" s="4">
        <v>1.21E-2</v>
      </c>
      <c r="V202" s="4">
        <v>0.84860000000000002</v>
      </c>
      <c r="W202" s="4"/>
      <c r="X202" s="4">
        <v>1</v>
      </c>
      <c r="Y202" s="4">
        <v>2.0419</v>
      </c>
      <c r="Z202" s="5">
        <v>0.6794</v>
      </c>
      <c r="AA202" s="5">
        <v>0.80769999999999997</v>
      </c>
      <c r="AB202" s="5">
        <v>0.20300000000000001</v>
      </c>
      <c r="AC202" s="5">
        <v>2.1100000000000001E-2</v>
      </c>
      <c r="AD202" s="5">
        <v>0.80779999999999996</v>
      </c>
      <c r="AE202" s="5"/>
      <c r="AF202" s="5">
        <v>1</v>
      </c>
      <c r="AG202" s="5">
        <v>1.6879999999999999</v>
      </c>
      <c r="AH202" s="4">
        <v>0.73729999999999996</v>
      </c>
      <c r="AI202" s="4">
        <v>0.94510000000000005</v>
      </c>
      <c r="AJ202" s="4">
        <v>0.1143</v>
      </c>
      <c r="AK202" s="4">
        <v>4.3400000000000001E-2</v>
      </c>
      <c r="AL202" s="4">
        <v>0.61619999999999997</v>
      </c>
      <c r="AM202" s="4"/>
      <c r="AN202" s="4">
        <v>0.98</v>
      </c>
      <c r="AO202" s="4">
        <v>0.88280000000000003</v>
      </c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>
        <f t="shared" si="96"/>
        <v>0.67361999999999989</v>
      </c>
      <c r="II202" s="4">
        <f t="shared" si="97"/>
        <v>0.79722000000000004</v>
      </c>
      <c r="IJ202" s="4">
        <f t="shared" si="98"/>
        <v>0.22549999999999998</v>
      </c>
      <c r="IK202" s="4">
        <f t="shared" si="99"/>
        <v>1.702E-2</v>
      </c>
      <c r="IL202" s="4">
        <f t="shared" si="100"/>
        <v>0.8031999999999998</v>
      </c>
      <c r="IM202" s="4" t="e">
        <f t="shared" si="101"/>
        <v>#DIV/0!</v>
      </c>
      <c r="IN202" s="4">
        <f t="shared" si="102"/>
        <v>0.99600000000000011</v>
      </c>
      <c r="IO202" s="4">
        <f t="shared" si="103"/>
        <v>1.9316</v>
      </c>
      <c r="IP202" s="1" t="str" cm="1">
        <f t="array" aca="1" ref="IP202" ca="1">CONCATENATE(INDIRECT(ADDRESS(1,MATCH(_xlfn.MINIFS(B202:IG202,metrics.rec,"MAE"),B202:IG202,0)+1)), ", ", INDIRECT(ADDRESS(2,MATCH(_xlfn.MINIFS(B202:IG202,metrics.rec,"MAE"),B202:IG202,0)+1)))</f>
        <v>k=5, r=0.1</v>
      </c>
      <c r="IQ202" s="1" t="str" cm="1">
        <f t="array" aca="1" ref="IQ202" ca="1">CONCATENATE(INDIRECT(ADDRESS(1,MATCH(_xlfn.MINIFS(B202:IG202,metrics.rec,"MSE"),B202:IG202,0)+1)), ", ", INDIRECT(ADDRESS(2,MATCH(_xlfn.MINIFS(B202:IG202,metrics.rec,"MSE"),B202:IG202,0)+1)))</f>
        <v>k=5, r=0.1</v>
      </c>
      <c r="IR202" s="1" t="str" cm="1">
        <f t="array" aca="1" ref="IR202" ca="1">CONCATENATE(INDIRECT(ADDRESS(1,MATCH(_xlfn.MAXIFS(B202:IG202,metrics.rec,"R"),B202:IG202,0)+1)), ", ", INDIRECT(ADDRESS(2,MATCH(_xlfn.MAXIFS(B202:IG202,metrics.rec,"R"),B202:IG202,0)+1)))</f>
        <v>k=5, r=0.1</v>
      </c>
      <c r="IS202" s="1" t="str" cm="1">
        <f t="array" aca="1" ref="IS202" ca="1">CONCATENATE(INDIRECT(ADDRESS(1,MATCH(_xlfn.MAXIFS(B202:IG202,metrics.rec,"Precision"),B202:IG202,0)+1)), ", ", INDIRECT(ADDRESS(2,MATCH(_xlfn.MAXIFS(B202:IG202,metrics.rec,"Precision"),B202:IG202,0)+1)))</f>
        <v>k=5, r=0.9</v>
      </c>
      <c r="IT202" s="1" t="str" cm="1">
        <f t="array" aca="1" ref="IT202" ca="1">CONCATENATE(INDIRECT(ADDRESS(1,MATCH(_xlfn.MAXIFS(B202:IG202,metrics.rec,"Recall"),B202:IG202,0)+1)), ", ", INDIRECT(ADDRESS(2,MATCH(_xlfn.MAXIFS(B202:IG202,metrics.rec,"Recall"),B202:IG202,0)+1)))</f>
        <v>k=5, r=0.1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str" cm="1">
        <f t="array" aca="1" ref="IV202" ca="1">CONCATENATE(INDIRECT(ADDRESS(1,MATCH(_xlfn.MAXIFS(B202:IG202,metrics.rec,"Recatio"),B202:IG202,0)+1)), ", ", INDIRECT(ADDRESS(2,MATCH(_xlfn.MAXIFS(B202:IG202,metrics.rec,"Recatio"),B202:IG202,0)+1)))</f>
        <v>k=5, r=0.1</v>
      </c>
      <c r="IW202" s="1" t="str" cm="1">
        <f t="array" aca="1" ref="IW202" ca="1">CONCATENATE(INDIRECT(ADDRESS(1,MATCH(_xlfn.MINIFS(B202:IG202,metrics.rec,"Time"),B202:IG202,0)+1)), ", ", INDIRECT(ADDRESS(2,MATCH(_xlfn.MINIFS(B202:IG202,metrics.rec,"Time"),B202:IG202,0)+1)))</f>
        <v>k=5, r=0.9</v>
      </c>
    </row>
    <row r="203" spans="1:257" x14ac:dyDescent="0.2">
      <c r="A203" s="1" t="s">
        <v>176</v>
      </c>
      <c r="B203" s="4">
        <v>0.63660000000000005</v>
      </c>
      <c r="C203" s="4">
        <v>0.70169999999999999</v>
      </c>
      <c r="D203" s="4">
        <v>0.24629999999999999</v>
      </c>
      <c r="E203" s="4">
        <v>4.1000000000000003E-3</v>
      </c>
      <c r="F203" s="4">
        <v>0.85640000000000005</v>
      </c>
      <c r="G203" s="4"/>
      <c r="H203" s="4">
        <v>1</v>
      </c>
      <c r="I203" s="4">
        <v>2.4293999999999998</v>
      </c>
      <c r="J203" s="5">
        <v>0.64880000000000004</v>
      </c>
      <c r="K203" s="5">
        <v>0.73219999999999996</v>
      </c>
      <c r="L203" s="5">
        <v>0.23269999999999999</v>
      </c>
      <c r="M203" s="5">
        <v>1.2699999999999999E-2</v>
      </c>
      <c r="N203" s="5">
        <v>0.84340000000000004</v>
      </c>
      <c r="O203" s="5"/>
      <c r="P203" s="5">
        <v>1</v>
      </c>
      <c r="Q203" s="5">
        <v>2.1758999999999999</v>
      </c>
      <c r="R203" s="4">
        <v>0.65859999999999996</v>
      </c>
      <c r="S203" s="4">
        <v>0.75290000000000001</v>
      </c>
      <c r="T203" s="4">
        <v>0.21560000000000001</v>
      </c>
      <c r="U203" s="4">
        <v>2.3E-2</v>
      </c>
      <c r="V203" s="4">
        <v>0.81799999999999995</v>
      </c>
      <c r="W203" s="4"/>
      <c r="X203" s="4">
        <v>1</v>
      </c>
      <c r="Y203" s="4">
        <v>1.8090999999999999</v>
      </c>
      <c r="Z203" s="5">
        <v>0.68069999999999997</v>
      </c>
      <c r="AA203" s="5">
        <v>0.80159999999999998</v>
      </c>
      <c r="AB203" s="5">
        <v>0.16339999999999999</v>
      </c>
      <c r="AC203" s="5">
        <v>3.4299999999999997E-2</v>
      </c>
      <c r="AD203" s="5">
        <v>0.76390000000000002</v>
      </c>
      <c r="AE203" s="5"/>
      <c r="AF203" s="5">
        <v>1</v>
      </c>
      <c r="AG203" s="5">
        <v>1.3862000000000001</v>
      </c>
      <c r="AH203" s="4">
        <v>0.74160000000000004</v>
      </c>
      <c r="AI203" s="4">
        <v>0.95050000000000001</v>
      </c>
      <c r="AJ203" s="4">
        <v>0.10390000000000001</v>
      </c>
      <c r="AK203" s="4">
        <v>5.3900000000000003E-2</v>
      </c>
      <c r="AL203" s="4">
        <v>0.53569999999999995</v>
      </c>
      <c r="AM203" s="4"/>
      <c r="AN203" s="4">
        <v>0.97640000000000005</v>
      </c>
      <c r="AO203" s="4">
        <v>0.6149</v>
      </c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>
        <f t="shared" si="96"/>
        <v>0.67325999999999997</v>
      </c>
      <c r="II203" s="4">
        <f t="shared" si="97"/>
        <v>0.78777999999999992</v>
      </c>
      <c r="IJ203" s="4">
        <f t="shared" si="98"/>
        <v>0.19238</v>
      </c>
      <c r="IK203" s="4">
        <f t="shared" si="99"/>
        <v>2.5600000000000001E-2</v>
      </c>
      <c r="IL203" s="4">
        <f t="shared" si="100"/>
        <v>0.76348000000000005</v>
      </c>
      <c r="IM203" s="4" t="e">
        <f t="shared" si="101"/>
        <v>#DIV/0!</v>
      </c>
      <c r="IN203" s="4">
        <f t="shared" si="102"/>
        <v>0.99527999999999994</v>
      </c>
      <c r="IO203" s="4">
        <f t="shared" si="103"/>
        <v>1.6831</v>
      </c>
      <c r="IP203" s="1" t="str" cm="1">
        <f t="array" aca="1" ref="IP203" ca="1">CONCATENATE(INDIRECT(ADDRESS(1,MATCH(_xlfn.MINIFS(B203:IG203,metrics.rec,"MAE"),B203:IG203,0)+1)), ", ", INDIRECT(ADDRESS(2,MATCH(_xlfn.MINIFS(B203:IG203,metrics.rec,"MAE"),B203:IG203,0)+1)))</f>
        <v>k=5, r=0.1</v>
      </c>
      <c r="IQ203" s="1" t="str" cm="1">
        <f t="array" aca="1" ref="IQ203" ca="1">CONCATENATE(INDIRECT(ADDRESS(1,MATCH(_xlfn.MINIFS(B203:IG203,metrics.rec,"MSE"),B203:IG203,0)+1)), ", ", INDIRECT(ADDRESS(2,MATCH(_xlfn.MINIFS(B203:IG203,metrics.rec,"MSE"),B203:IG203,0)+1)))</f>
        <v>k=5, r=0.1</v>
      </c>
      <c r="IR203" s="1" t="str" cm="1">
        <f t="array" aca="1" ref="IR203" ca="1">CONCATENATE(INDIRECT(ADDRESS(1,MATCH(_xlfn.MAXIFS(B203:IG203,metrics.rec,"R"),B203:IG203,0)+1)), ", ", INDIRECT(ADDRESS(2,MATCH(_xlfn.MAXIFS(B203:IG203,metrics.rec,"R"),B203:IG203,0)+1)))</f>
        <v>k=5, r=0.1</v>
      </c>
      <c r="IS203" s="1" t="str" cm="1">
        <f t="array" aca="1" ref="IS203" ca="1">CONCATENATE(INDIRECT(ADDRESS(1,MATCH(_xlfn.MAXIFS(B203:IG203,metrics.rec,"Precision"),B203:IG203,0)+1)), ", ", INDIRECT(ADDRESS(2,MATCH(_xlfn.MAXIFS(B203:IG203,metrics.rec,"Precision"),B203:IG203,0)+1)))</f>
        <v>k=5, r=0.9</v>
      </c>
      <c r="IT203" s="1" t="str" cm="1">
        <f t="array" aca="1" ref="IT203" ca="1">CONCATENATE(INDIRECT(ADDRESS(1,MATCH(_xlfn.MAXIFS(B203:IG203,metrics.rec,"Recall"),B203:IG203,0)+1)), ", ", INDIRECT(ADDRESS(2,MATCH(_xlfn.MAXIFS(B203:IG203,metrics.rec,"Recall"),B203:IG203,0)+1)))</f>
        <v>k=5, r=0.1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str" cm="1">
        <f t="array" aca="1" ref="IV203" ca="1">CONCATENATE(INDIRECT(ADDRESS(1,MATCH(_xlfn.MAXIFS(B203:IG203,metrics.rec,"Recatio"),B203:IG203,0)+1)), ", ", INDIRECT(ADDRESS(2,MATCH(_xlfn.MAXIFS(B203:IG203,metrics.rec,"Recatio"),B203:IG203,0)+1)))</f>
        <v>k=5, r=0.1</v>
      </c>
      <c r="IW203" s="1" t="str" cm="1">
        <f t="array" aca="1" ref="IW203" ca="1">CONCATENATE(INDIRECT(ADDRESS(1,MATCH(_xlfn.MINIFS(B203:IG203,metrics.rec,"Time"),B203:IG203,0)+1)), ", ", INDIRECT(ADDRESS(2,MATCH(_xlfn.MINIFS(B203:IG203,metrics.rec,"Time"),B203:IG203,0)+1)))</f>
        <v>k=5, r=0.9</v>
      </c>
    </row>
    <row r="204" spans="1:257" x14ac:dyDescent="0.2">
      <c r="A204" s="1" t="s">
        <v>177</v>
      </c>
      <c r="B204" s="4">
        <v>0.64039999999999997</v>
      </c>
      <c r="C204" s="4">
        <v>0.71120000000000005</v>
      </c>
      <c r="D204" s="4">
        <v>0.23519999999999999</v>
      </c>
      <c r="E204" s="4">
        <v>4.3E-3</v>
      </c>
      <c r="F204" s="4">
        <v>0.85260000000000002</v>
      </c>
      <c r="G204" s="4"/>
      <c r="H204" s="4">
        <v>1</v>
      </c>
      <c r="I204" s="4">
        <v>2.5222000000000002</v>
      </c>
      <c r="J204" s="5">
        <v>0.65439999999999998</v>
      </c>
      <c r="K204" s="5">
        <v>0.74529999999999996</v>
      </c>
      <c r="L204" s="5">
        <v>0.2155</v>
      </c>
      <c r="M204" s="5">
        <v>1.32E-2</v>
      </c>
      <c r="N204" s="5">
        <v>0.83750000000000002</v>
      </c>
      <c r="O204" s="5"/>
      <c r="P204" s="5">
        <v>1</v>
      </c>
      <c r="Q204" s="5">
        <v>2.3309000000000002</v>
      </c>
      <c r="R204" s="4">
        <v>0.66600000000000004</v>
      </c>
      <c r="S204" s="4">
        <v>0.76929999999999998</v>
      </c>
      <c r="T204" s="4">
        <v>0.1928</v>
      </c>
      <c r="U204" s="4">
        <v>2.3599999999999999E-2</v>
      </c>
      <c r="V204" s="4">
        <v>0.81140000000000001</v>
      </c>
      <c r="W204" s="4"/>
      <c r="X204" s="4">
        <v>1</v>
      </c>
      <c r="Y204" s="4">
        <v>1.9802999999999999</v>
      </c>
      <c r="Z204" s="5">
        <v>0.69169999999999998</v>
      </c>
      <c r="AA204" s="5">
        <v>0.8276</v>
      </c>
      <c r="AB204" s="5">
        <v>0.14449999999999999</v>
      </c>
      <c r="AC204" s="5">
        <v>3.4299999999999997E-2</v>
      </c>
      <c r="AD204" s="5">
        <v>0.75690000000000002</v>
      </c>
      <c r="AE204" s="5"/>
      <c r="AF204" s="5">
        <v>1</v>
      </c>
      <c r="AG204" s="5">
        <v>1.6162000000000001</v>
      </c>
      <c r="AH204" s="4">
        <v>0.75270000000000004</v>
      </c>
      <c r="AI204" s="4">
        <v>0.97799999999999998</v>
      </c>
      <c r="AJ204" s="4">
        <v>9.8799999999999999E-2</v>
      </c>
      <c r="AK204" s="4">
        <v>4.4200000000000003E-2</v>
      </c>
      <c r="AL204" s="4">
        <v>0.56430000000000002</v>
      </c>
      <c r="AM204" s="4"/>
      <c r="AN204" s="4">
        <v>0.98</v>
      </c>
      <c r="AO204" s="4">
        <v>0.86760000000000004</v>
      </c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>
        <f t="shared" si="96"/>
        <v>0.68103999999999998</v>
      </c>
      <c r="II204" s="4">
        <f t="shared" si="97"/>
        <v>0.80627999999999989</v>
      </c>
      <c r="IJ204" s="4">
        <f t="shared" si="98"/>
        <v>0.17735999999999999</v>
      </c>
      <c r="IK204" s="4">
        <f t="shared" si="99"/>
        <v>2.392E-2</v>
      </c>
      <c r="IL204" s="4">
        <f t="shared" si="100"/>
        <v>0.76454</v>
      </c>
      <c r="IM204" s="4" t="e">
        <f t="shared" si="101"/>
        <v>#DIV/0!</v>
      </c>
      <c r="IN204" s="4">
        <f t="shared" si="102"/>
        <v>0.99600000000000011</v>
      </c>
      <c r="IO204" s="4">
        <f t="shared" si="103"/>
        <v>1.86344</v>
      </c>
      <c r="IP204" s="1" t="str" cm="1">
        <f t="array" aca="1" ref="IP204" ca="1">CONCATENATE(INDIRECT(ADDRESS(1,MATCH(_xlfn.MINIFS(B204:IG204,metrics.rec,"MAE"),B204:IG204,0)+1)), ", ", INDIRECT(ADDRESS(2,MATCH(_xlfn.MINIFS(B204:IG204,metrics.rec,"MAE"),B204:IG204,0)+1)))</f>
        <v>k=5, r=0.1</v>
      </c>
      <c r="IQ204" s="1" t="str" cm="1">
        <f t="array" aca="1" ref="IQ204" ca="1">CONCATENATE(INDIRECT(ADDRESS(1,MATCH(_xlfn.MINIFS(B204:IG204,metrics.rec,"MSE"),B204:IG204,0)+1)), ", ", INDIRECT(ADDRESS(2,MATCH(_xlfn.MINIFS(B204:IG204,metrics.rec,"MSE"),B204:IG204,0)+1)))</f>
        <v>k=5, r=0.1</v>
      </c>
      <c r="IR204" s="1" t="str" cm="1">
        <f t="array" aca="1" ref="IR204" ca="1">CONCATENATE(INDIRECT(ADDRESS(1,MATCH(_xlfn.MAXIFS(B204:IG204,metrics.rec,"R"),B204:IG204,0)+1)), ", ", INDIRECT(ADDRESS(2,MATCH(_xlfn.MAXIFS(B204:IG204,metrics.rec,"R"),B204:IG204,0)+1)))</f>
        <v>k=5, r=0.1</v>
      </c>
      <c r="IS204" s="1" t="str" cm="1">
        <f t="array" aca="1" ref="IS204" ca="1">CONCATENATE(INDIRECT(ADDRESS(1,MATCH(_xlfn.MAXIFS(B204:IG204,metrics.rec,"Precision"),B204:IG204,0)+1)), ", ", INDIRECT(ADDRESS(2,MATCH(_xlfn.MAXIFS(B204:IG204,metrics.rec,"Precision"),B204:IG204,0)+1)))</f>
        <v>k=5, r=0.9</v>
      </c>
      <c r="IT204" s="1" t="str" cm="1">
        <f t="array" aca="1" ref="IT204" ca="1">CONCATENATE(INDIRECT(ADDRESS(1,MATCH(_xlfn.MAXIFS(B204:IG204,metrics.rec,"Recall"),B204:IG204,0)+1)), ", ", INDIRECT(ADDRESS(2,MATCH(_xlfn.MAXIFS(B204:IG204,metrics.rec,"Recall"),B204:IG204,0)+1)))</f>
        <v>k=5, r=0.1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str" cm="1">
        <f t="array" aca="1" ref="IV204" ca="1">CONCATENATE(INDIRECT(ADDRESS(1,MATCH(_xlfn.MAXIFS(B204:IG204,metrics.rec,"Recatio"),B204:IG204,0)+1)), ", ", INDIRECT(ADDRESS(2,MATCH(_xlfn.MAXIFS(B204:IG204,metrics.rec,"Recatio"),B204:IG204,0)+1)))</f>
        <v>k=5, r=0.1</v>
      </c>
      <c r="IW204" s="1" t="str" cm="1">
        <f t="array" aca="1" ref="IW204" ca="1">CONCATENATE(INDIRECT(ADDRESS(1,MATCH(_xlfn.MINIFS(B204:IG204,metrics.rec,"Time"),B204:IG204,0)+1)), ", ", INDIRECT(ADDRESS(2,MATCH(_xlfn.MINIFS(B204:IG204,metrics.rec,"Time"),B204:IG204,0)+1)))</f>
        <v>k=5, r=0.9</v>
      </c>
    </row>
    <row r="205" spans="1:257" x14ac:dyDescent="0.2">
      <c r="A205" s="1" t="s">
        <v>178</v>
      </c>
      <c r="B205" s="4">
        <v>0.63949999999999996</v>
      </c>
      <c r="C205" s="4">
        <v>0.71020000000000005</v>
      </c>
      <c r="D205" s="4">
        <v>0.2442</v>
      </c>
      <c r="E205" s="4">
        <v>4.3E-3</v>
      </c>
      <c r="F205" s="4">
        <v>0.8538</v>
      </c>
      <c r="G205" s="4"/>
      <c r="H205" s="4">
        <v>1</v>
      </c>
      <c r="I205" s="4">
        <v>2.5398000000000001</v>
      </c>
      <c r="J205" s="5">
        <v>0.65359999999999996</v>
      </c>
      <c r="K205" s="5">
        <v>0.74429999999999996</v>
      </c>
      <c r="L205" s="5">
        <v>0.20960000000000001</v>
      </c>
      <c r="M205" s="5">
        <v>1.3100000000000001E-2</v>
      </c>
      <c r="N205" s="5">
        <v>0.83919999999999995</v>
      </c>
      <c r="O205" s="5"/>
      <c r="P205" s="5">
        <v>1</v>
      </c>
      <c r="Q205" s="5">
        <v>2.3264</v>
      </c>
      <c r="R205" s="4">
        <v>0.66500000000000004</v>
      </c>
      <c r="S205" s="4">
        <v>0.76849999999999996</v>
      </c>
      <c r="T205" s="4">
        <v>0.1971</v>
      </c>
      <c r="U205" s="4">
        <v>2.35E-2</v>
      </c>
      <c r="V205" s="4">
        <v>0.81299999999999994</v>
      </c>
      <c r="W205" s="4"/>
      <c r="X205" s="4">
        <v>1</v>
      </c>
      <c r="Y205" s="4">
        <v>2.0124</v>
      </c>
      <c r="Z205" s="5">
        <v>0.69040000000000001</v>
      </c>
      <c r="AA205" s="5">
        <v>0.82569999999999999</v>
      </c>
      <c r="AB205" s="5">
        <v>0.1431</v>
      </c>
      <c r="AC205" s="5">
        <v>3.4000000000000002E-2</v>
      </c>
      <c r="AD205" s="5">
        <v>0.75900000000000001</v>
      </c>
      <c r="AE205" s="5"/>
      <c r="AF205" s="5">
        <v>1</v>
      </c>
      <c r="AG205" s="5">
        <v>1.6778</v>
      </c>
      <c r="AH205" s="4">
        <v>0.75229999999999997</v>
      </c>
      <c r="AI205" s="4">
        <v>0.97740000000000005</v>
      </c>
      <c r="AJ205" s="4">
        <v>9.9099999999999994E-2</v>
      </c>
      <c r="AK205" s="4">
        <v>4.4200000000000003E-2</v>
      </c>
      <c r="AL205" s="4">
        <v>0.56569999999999998</v>
      </c>
      <c r="AM205" s="4"/>
      <c r="AN205" s="4">
        <v>0.98</v>
      </c>
      <c r="AO205" s="4">
        <v>0.87819999999999998</v>
      </c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>
        <f t="shared" si="96"/>
        <v>0.68015999999999999</v>
      </c>
      <c r="II205" s="4">
        <f t="shared" si="97"/>
        <v>0.80521999999999994</v>
      </c>
      <c r="IJ205" s="4">
        <f t="shared" si="98"/>
        <v>0.17862</v>
      </c>
      <c r="IK205" s="4">
        <f t="shared" si="99"/>
        <v>2.3820000000000001E-2</v>
      </c>
      <c r="IL205" s="4">
        <f t="shared" si="100"/>
        <v>0.76614000000000004</v>
      </c>
      <c r="IM205" s="4" t="e">
        <f t="shared" si="101"/>
        <v>#DIV/0!</v>
      </c>
      <c r="IN205" s="4">
        <f t="shared" si="102"/>
        <v>0.99600000000000011</v>
      </c>
      <c r="IO205" s="4">
        <f t="shared" si="103"/>
        <v>1.8869199999999999</v>
      </c>
      <c r="IP205" s="1" t="str" cm="1">
        <f t="array" aca="1" ref="IP205" ca="1">CONCATENATE(INDIRECT(ADDRESS(1,MATCH(_xlfn.MINIFS(B205:IG205,metrics.rec,"MAE"),B205:IG205,0)+1)), ", ", INDIRECT(ADDRESS(2,MATCH(_xlfn.MINIFS(B205:IG205,metrics.rec,"MAE"),B205:IG205,0)+1)))</f>
        <v>k=5, r=0.1</v>
      </c>
      <c r="IQ205" s="1" t="str" cm="1">
        <f t="array" aca="1" ref="IQ205" ca="1">CONCATENATE(INDIRECT(ADDRESS(1,MATCH(_xlfn.MINIFS(B205:IG205,metrics.rec,"MSE"),B205:IG205,0)+1)), ", ", INDIRECT(ADDRESS(2,MATCH(_xlfn.MINIFS(B205:IG205,metrics.rec,"MSE"),B205:IG205,0)+1)))</f>
        <v>k=5, r=0.1</v>
      </c>
      <c r="IR205" s="1" t="str" cm="1">
        <f t="array" aca="1" ref="IR205" ca="1">CONCATENATE(INDIRECT(ADDRESS(1,MATCH(_xlfn.MAXIFS(B205:IG205,metrics.rec,"R"),B205:IG205,0)+1)), ", ", INDIRECT(ADDRESS(2,MATCH(_xlfn.MAXIFS(B205:IG205,metrics.rec,"R"),B205:IG205,0)+1)))</f>
        <v>k=5, r=0.1</v>
      </c>
      <c r="IS205" s="1" t="str" cm="1">
        <f t="array" aca="1" ref="IS205" ca="1">CONCATENATE(INDIRECT(ADDRESS(1,MATCH(_xlfn.MAXIFS(B205:IG205,metrics.rec,"Precision"),B205:IG205,0)+1)), ", ", INDIRECT(ADDRESS(2,MATCH(_xlfn.MAXIFS(B205:IG205,metrics.rec,"Precision"),B205:IG205,0)+1)))</f>
        <v>k=5, r=0.9</v>
      </c>
      <c r="IT205" s="1" t="str" cm="1">
        <f t="array" aca="1" ref="IT205" ca="1">CONCATENATE(INDIRECT(ADDRESS(1,MATCH(_xlfn.MAXIFS(B205:IG205,metrics.rec,"Recall"),B205:IG205,0)+1)), ", ", INDIRECT(ADDRESS(2,MATCH(_xlfn.MAXIFS(B205:IG205,metrics.rec,"Recall"),B205:IG205,0)+1)))</f>
        <v>k=5, r=0.1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str" cm="1">
        <f t="array" aca="1" ref="IV205" ca="1">CONCATENATE(INDIRECT(ADDRESS(1,MATCH(_xlfn.MAXIFS(B205:IG205,metrics.rec,"Recatio"),B205:IG205,0)+1)), ", ", INDIRECT(ADDRESS(2,MATCH(_xlfn.MAXIFS(B205:IG205,metrics.rec,"Recatio"),B205:IG205,0)+1)))</f>
        <v>k=5, r=0.1</v>
      </c>
      <c r="IW205" s="1" t="str" cm="1">
        <f t="array" aca="1" ref="IW205" ca="1">CONCATENATE(INDIRECT(ADDRESS(1,MATCH(_xlfn.MINIFS(B205:IG205,metrics.rec,"Time"),B205:IG205,0)+1)), ", ", INDIRECT(ADDRESS(2,MATCH(_xlfn.MINIFS(B205:IG205,metrics.rec,"Time"),B205:IG205,0)+1)))</f>
        <v>k=5, r=0.9</v>
      </c>
    </row>
    <row r="206" spans="1:257" x14ac:dyDescent="0.2">
      <c r="A206" s="1" t="s">
        <v>179</v>
      </c>
      <c r="B206" s="4">
        <v>0.64029999999999998</v>
      </c>
      <c r="C206" s="4">
        <v>0.71919999999999995</v>
      </c>
      <c r="D206" s="4">
        <v>0.27310000000000001</v>
      </c>
      <c r="E206" s="4">
        <v>2.0999999999999999E-3</v>
      </c>
      <c r="F206" s="4">
        <v>0.87560000000000004</v>
      </c>
      <c r="G206" s="4"/>
      <c r="H206" s="4">
        <v>1</v>
      </c>
      <c r="I206" s="4">
        <v>2.6004</v>
      </c>
      <c r="J206" s="5">
        <v>0.65139999999999998</v>
      </c>
      <c r="K206" s="5">
        <v>0.74690000000000001</v>
      </c>
      <c r="L206" s="5">
        <v>0.26619999999999999</v>
      </c>
      <c r="M206" s="5">
        <v>6.7000000000000002E-3</v>
      </c>
      <c r="N206" s="5">
        <v>0.86599999999999999</v>
      </c>
      <c r="O206" s="5"/>
      <c r="P206" s="5">
        <v>1</v>
      </c>
      <c r="Q206" s="5">
        <v>2.4443000000000001</v>
      </c>
      <c r="R206" s="4">
        <v>0.65890000000000004</v>
      </c>
      <c r="S206" s="4">
        <v>0.76160000000000005</v>
      </c>
      <c r="T206" s="4">
        <v>0.25669999999999998</v>
      </c>
      <c r="U206" s="4">
        <v>1.26E-2</v>
      </c>
      <c r="V206" s="4">
        <v>0.8468</v>
      </c>
      <c r="W206" s="4"/>
      <c r="X206" s="4">
        <v>1</v>
      </c>
      <c r="Y206" s="4">
        <v>2.0815000000000001</v>
      </c>
      <c r="Z206" s="5">
        <v>0.67900000000000005</v>
      </c>
      <c r="AA206" s="5">
        <v>0.80589999999999995</v>
      </c>
      <c r="AB206" s="5">
        <v>0.20569999999999999</v>
      </c>
      <c r="AC206" s="5">
        <v>2.1600000000000001E-2</v>
      </c>
      <c r="AD206" s="5">
        <v>0.8054</v>
      </c>
      <c r="AE206" s="5"/>
      <c r="AF206" s="5">
        <v>1</v>
      </c>
      <c r="AG206" s="5">
        <v>1.6737</v>
      </c>
      <c r="AH206" s="4">
        <v>0.73729999999999996</v>
      </c>
      <c r="AI206" s="4">
        <v>0.94399999999999995</v>
      </c>
      <c r="AJ206" s="4">
        <v>0.114</v>
      </c>
      <c r="AK206" s="4">
        <v>4.3400000000000001E-2</v>
      </c>
      <c r="AL206" s="4">
        <v>0.61519999999999997</v>
      </c>
      <c r="AM206" s="4"/>
      <c r="AN206" s="4">
        <v>0.98</v>
      </c>
      <c r="AO206" s="4">
        <v>0.87829999999999997</v>
      </c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>
        <f t="shared" si="96"/>
        <v>0.67337999999999998</v>
      </c>
      <c r="II206" s="4">
        <f t="shared" si="97"/>
        <v>0.79552</v>
      </c>
      <c r="IJ206" s="4">
        <f t="shared" si="98"/>
        <v>0.22314000000000003</v>
      </c>
      <c r="IK206" s="4">
        <f t="shared" si="99"/>
        <v>1.728E-2</v>
      </c>
      <c r="IL206" s="4">
        <f t="shared" si="100"/>
        <v>0.80180000000000007</v>
      </c>
      <c r="IM206" s="4" t="e">
        <f t="shared" si="101"/>
        <v>#DIV/0!</v>
      </c>
      <c r="IN206" s="4">
        <f t="shared" si="102"/>
        <v>0.99600000000000011</v>
      </c>
      <c r="IO206" s="4">
        <f t="shared" si="103"/>
        <v>1.93564</v>
      </c>
      <c r="IP206" s="1" t="str" cm="1">
        <f t="array" aca="1" ref="IP206" ca="1">CONCATENATE(INDIRECT(ADDRESS(1,MATCH(_xlfn.MINIFS(B206:IG206,metrics.rec,"MAE"),B206:IG206,0)+1)), ", ", INDIRECT(ADDRESS(2,MATCH(_xlfn.MINIFS(B206:IG206,metrics.rec,"MAE"),B206:IG206,0)+1)))</f>
        <v>k=5, r=0.1</v>
      </c>
      <c r="IQ206" s="1" t="str" cm="1">
        <f t="array" aca="1" ref="IQ206" ca="1">CONCATENATE(INDIRECT(ADDRESS(1,MATCH(_xlfn.MINIFS(B206:IG206,metrics.rec,"MSE"),B206:IG206,0)+1)), ", ", INDIRECT(ADDRESS(2,MATCH(_xlfn.MINIFS(B206:IG206,metrics.rec,"MSE"),B206:IG206,0)+1)))</f>
        <v>k=5, r=0.1</v>
      </c>
      <c r="IR206" s="1" t="str" cm="1">
        <f t="array" aca="1" ref="IR206" ca="1">CONCATENATE(INDIRECT(ADDRESS(1,MATCH(_xlfn.MAXIFS(B206:IG206,metrics.rec,"R"),B206:IG206,0)+1)), ", ", INDIRECT(ADDRESS(2,MATCH(_xlfn.MAXIFS(B206:IG206,metrics.rec,"R"),B206:IG206,0)+1)))</f>
        <v>k=5, r=0.1</v>
      </c>
      <c r="IS206" s="1" t="str" cm="1">
        <f t="array" aca="1" ref="IS206" ca="1">CONCATENATE(INDIRECT(ADDRESS(1,MATCH(_xlfn.MAXIFS(B206:IG206,metrics.rec,"Precision"),B206:IG206,0)+1)), ", ", INDIRECT(ADDRESS(2,MATCH(_xlfn.MAXIFS(B206:IG206,metrics.rec,"Precision"),B206:IG206,0)+1)))</f>
        <v>k=5, r=0.9</v>
      </c>
      <c r="IT206" s="1" t="str" cm="1">
        <f t="array" aca="1" ref="IT206" ca="1">CONCATENATE(INDIRECT(ADDRESS(1,MATCH(_xlfn.MAXIFS(B206:IG206,metrics.rec,"Recall"),B206:IG206,0)+1)), ", ", INDIRECT(ADDRESS(2,MATCH(_xlfn.MAXIFS(B206:IG206,metrics.rec,"Recall"),B206:IG206,0)+1)))</f>
        <v>k=5, r=0.1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str" cm="1">
        <f t="array" aca="1" ref="IV206" ca="1">CONCATENATE(INDIRECT(ADDRESS(1,MATCH(_xlfn.MAXIFS(B206:IG206,metrics.rec,"Recatio"),B206:IG206,0)+1)), ", ", INDIRECT(ADDRESS(2,MATCH(_xlfn.MAXIFS(B206:IG206,metrics.rec,"Recatio"),B206:IG206,0)+1)))</f>
        <v>k=5, r=0.1</v>
      </c>
      <c r="IW206" s="1" t="str" cm="1">
        <f t="array" aca="1" ref="IW206" ca="1">CONCATENATE(INDIRECT(ADDRESS(1,MATCH(_xlfn.MINIFS(B206:IG206,metrics.rec,"Time"),B206:IG206,0)+1)), ", ", INDIRECT(ADDRESS(2,MATCH(_xlfn.MINIFS(B206:IG206,metrics.rec,"Time"),B206:IG206,0)+1)))</f>
        <v>k=5, r=0.9</v>
      </c>
    </row>
    <row r="207" spans="1:257" x14ac:dyDescent="0.2">
      <c r="A207" s="1" t="s">
        <v>180</v>
      </c>
      <c r="B207" s="4">
        <v>0.6401</v>
      </c>
      <c r="C207" s="4">
        <v>0.71989999999999998</v>
      </c>
      <c r="D207" s="4">
        <v>0.27579999999999999</v>
      </c>
      <c r="E207" s="4">
        <v>2.0999999999999999E-3</v>
      </c>
      <c r="F207" s="4">
        <v>0.87680000000000002</v>
      </c>
      <c r="G207" s="4"/>
      <c r="H207" s="4">
        <v>1</v>
      </c>
      <c r="I207" s="4">
        <v>2.6343000000000001</v>
      </c>
      <c r="J207" s="5">
        <v>0.65100000000000002</v>
      </c>
      <c r="K207" s="5">
        <v>0.74850000000000005</v>
      </c>
      <c r="L207" s="5">
        <v>0.27079999999999999</v>
      </c>
      <c r="M207" s="5">
        <v>6.4000000000000003E-3</v>
      </c>
      <c r="N207" s="5">
        <v>0.86760000000000004</v>
      </c>
      <c r="O207" s="5"/>
      <c r="P207" s="5">
        <v>1</v>
      </c>
      <c r="Q207" s="5">
        <v>2.4636999999999998</v>
      </c>
      <c r="R207" s="4">
        <v>0.66239999999999999</v>
      </c>
      <c r="S207" s="4">
        <v>0.77049999999999996</v>
      </c>
      <c r="T207" s="4">
        <v>0.26090000000000002</v>
      </c>
      <c r="U207" s="4">
        <v>1.2200000000000001E-2</v>
      </c>
      <c r="V207" s="4">
        <v>0.8468</v>
      </c>
      <c r="W207" s="4"/>
      <c r="X207" s="4">
        <v>1</v>
      </c>
      <c r="Y207" s="4">
        <v>2.0539000000000001</v>
      </c>
      <c r="Z207" s="5">
        <v>0.67810000000000004</v>
      </c>
      <c r="AA207" s="5">
        <v>0.80640000000000001</v>
      </c>
      <c r="AB207" s="5">
        <v>0.2064</v>
      </c>
      <c r="AC207" s="5">
        <v>2.1000000000000001E-2</v>
      </c>
      <c r="AD207" s="5">
        <v>0.80820000000000003</v>
      </c>
      <c r="AE207" s="5"/>
      <c r="AF207" s="5">
        <v>1</v>
      </c>
      <c r="AG207" s="5">
        <v>1.7107000000000001</v>
      </c>
      <c r="AH207" s="4">
        <v>0.73629999999999995</v>
      </c>
      <c r="AI207" s="4">
        <v>0.94320000000000004</v>
      </c>
      <c r="AJ207" s="4">
        <v>0.1152</v>
      </c>
      <c r="AK207" s="4">
        <v>4.3200000000000002E-2</v>
      </c>
      <c r="AL207" s="4">
        <v>0.61709999999999998</v>
      </c>
      <c r="AM207" s="4"/>
      <c r="AN207" s="4">
        <v>0.98</v>
      </c>
      <c r="AO207" s="4">
        <v>0.89759999999999995</v>
      </c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>
        <f t="shared" si="96"/>
        <v>0.67358000000000007</v>
      </c>
      <c r="II207" s="4">
        <f t="shared" si="97"/>
        <v>0.79770000000000008</v>
      </c>
      <c r="IJ207" s="4">
        <f t="shared" si="98"/>
        <v>0.22581999999999999</v>
      </c>
      <c r="IK207" s="4">
        <f t="shared" si="99"/>
        <v>1.6980000000000002E-2</v>
      </c>
      <c r="IL207" s="4">
        <f t="shared" si="100"/>
        <v>0.8032999999999999</v>
      </c>
      <c r="IM207" s="4" t="e">
        <f t="shared" si="101"/>
        <v>#DIV/0!</v>
      </c>
      <c r="IN207" s="4">
        <f t="shared" si="102"/>
        <v>0.99600000000000011</v>
      </c>
      <c r="IO207" s="4">
        <f t="shared" si="103"/>
        <v>1.9520400000000002</v>
      </c>
      <c r="IP207" s="1" t="str" cm="1">
        <f t="array" aca="1" ref="IP207" ca="1">CONCATENATE(INDIRECT(ADDRESS(1,MATCH(_xlfn.MINIFS(B207:IG207,metrics.rec,"MAE"),B207:IG207,0)+1)), ", ", INDIRECT(ADDRESS(2,MATCH(_xlfn.MINIFS(B207:IG207,metrics.rec,"MAE"),B207:IG207,0)+1)))</f>
        <v>k=5, r=0.1</v>
      </c>
      <c r="IQ207" s="1" t="str" cm="1">
        <f t="array" aca="1" ref="IQ207" ca="1">CONCATENATE(INDIRECT(ADDRESS(1,MATCH(_xlfn.MINIFS(B207:IG207,metrics.rec,"MSE"),B207:IG207,0)+1)), ", ", INDIRECT(ADDRESS(2,MATCH(_xlfn.MINIFS(B207:IG207,metrics.rec,"MSE"),B207:IG207,0)+1)))</f>
        <v>k=5, r=0.1</v>
      </c>
      <c r="IR207" s="1" t="str" cm="1">
        <f t="array" aca="1" ref="IR207" ca="1">CONCATENATE(INDIRECT(ADDRESS(1,MATCH(_xlfn.MAXIFS(B207:IG207,metrics.rec,"R"),B207:IG207,0)+1)), ", ", INDIRECT(ADDRESS(2,MATCH(_xlfn.MAXIFS(B207:IG207,metrics.rec,"R"),B207:IG207,0)+1)))</f>
        <v>k=5, r=0.1</v>
      </c>
      <c r="IS207" s="1" t="str" cm="1">
        <f t="array" aca="1" ref="IS207" ca="1">CONCATENATE(INDIRECT(ADDRESS(1,MATCH(_xlfn.MAXIFS(B207:IG207,metrics.rec,"Precision"),B207:IG207,0)+1)), ", ", INDIRECT(ADDRESS(2,MATCH(_xlfn.MAXIFS(B207:IG207,metrics.rec,"Precision"),B207:IG207,0)+1)))</f>
        <v>k=5, r=0.9</v>
      </c>
      <c r="IT207" s="1" t="str" cm="1">
        <f t="array" aca="1" ref="IT207" ca="1">CONCATENATE(INDIRECT(ADDRESS(1,MATCH(_xlfn.MAXIFS(B207:IG207,metrics.rec,"Recall"),B207:IG207,0)+1)), ", ", INDIRECT(ADDRESS(2,MATCH(_xlfn.MAXIFS(B207:IG207,metrics.rec,"Recall"),B207:IG207,0)+1)))</f>
        <v>k=5, r=0.1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str" cm="1">
        <f t="array" aca="1" ref="IV207" ca="1">CONCATENATE(INDIRECT(ADDRESS(1,MATCH(_xlfn.MAXIFS(B207:IG207,metrics.rec,"Recatio"),B207:IG207,0)+1)), ", ", INDIRECT(ADDRESS(2,MATCH(_xlfn.MAXIFS(B207:IG207,metrics.rec,"Recatio"),B207:IG207,0)+1)))</f>
        <v>k=5, r=0.1</v>
      </c>
      <c r="IW207" s="1" t="str" cm="1">
        <f t="array" aca="1" ref="IW207" ca="1">CONCATENATE(INDIRECT(ADDRESS(1,MATCH(_xlfn.MINIFS(B207:IG207,metrics.rec,"Time"),B207:IG207,0)+1)), ", ", INDIRECT(ADDRESS(2,MATCH(_xlfn.MINIFS(B207:IG207,metrics.rec,"Time"),B207:IG207,0)+1)))</f>
        <v>k=5, r=0.9</v>
      </c>
    </row>
    <row r="208" spans="1:257" x14ac:dyDescent="0.2">
      <c r="A208" s="1" t="s">
        <v>181</v>
      </c>
      <c r="B208" s="4">
        <v>0.63859999999999995</v>
      </c>
      <c r="C208" s="4">
        <v>0.7157</v>
      </c>
      <c r="D208" s="4">
        <v>0.27739999999999998</v>
      </c>
      <c r="E208" s="4">
        <v>2.3999999999999998E-3</v>
      </c>
      <c r="F208" s="4">
        <v>0.87460000000000004</v>
      </c>
      <c r="G208" s="4"/>
      <c r="H208" s="4">
        <v>1</v>
      </c>
      <c r="I208" s="4">
        <v>2.5798999999999999</v>
      </c>
      <c r="J208" s="5">
        <v>0.65100000000000002</v>
      </c>
      <c r="K208" s="5">
        <v>0.74570000000000003</v>
      </c>
      <c r="L208" s="5">
        <v>0.26440000000000002</v>
      </c>
      <c r="M208" s="5">
        <v>7.4999999999999997E-3</v>
      </c>
      <c r="N208" s="5">
        <v>0.86460000000000004</v>
      </c>
      <c r="O208" s="5"/>
      <c r="P208" s="5">
        <v>1</v>
      </c>
      <c r="Q208" s="5">
        <v>2.4037999999999999</v>
      </c>
      <c r="R208" s="4">
        <v>0.66049999999999998</v>
      </c>
      <c r="S208" s="4">
        <v>0.76529999999999998</v>
      </c>
      <c r="T208" s="4">
        <v>0.24310000000000001</v>
      </c>
      <c r="U208" s="4">
        <v>1.4200000000000001E-2</v>
      </c>
      <c r="V208" s="4">
        <v>0.84409999999999996</v>
      </c>
      <c r="W208" s="4"/>
      <c r="X208" s="4">
        <v>1</v>
      </c>
      <c r="Y208" s="4">
        <v>2.0371000000000001</v>
      </c>
      <c r="Z208" s="5">
        <v>0.68279999999999996</v>
      </c>
      <c r="AA208" s="5">
        <v>0.81289999999999996</v>
      </c>
      <c r="AB208" s="5">
        <v>0.18779999999999999</v>
      </c>
      <c r="AC208" s="5">
        <v>2.41E-2</v>
      </c>
      <c r="AD208" s="5">
        <v>0.79679999999999995</v>
      </c>
      <c r="AE208" s="5"/>
      <c r="AF208" s="5">
        <v>1</v>
      </c>
      <c r="AG208" s="5">
        <v>1.6736</v>
      </c>
      <c r="AH208" s="4">
        <v>0.74570000000000003</v>
      </c>
      <c r="AI208" s="4">
        <v>0.96260000000000001</v>
      </c>
      <c r="AJ208" s="4">
        <v>0.1066</v>
      </c>
      <c r="AK208" s="4">
        <v>4.3799999999999999E-2</v>
      </c>
      <c r="AL208" s="4">
        <v>0.58860000000000001</v>
      </c>
      <c r="AM208" s="4"/>
      <c r="AN208" s="4">
        <v>0.98</v>
      </c>
      <c r="AO208" s="4">
        <v>0.879</v>
      </c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>
        <f t="shared" si="96"/>
        <v>0.67571999999999988</v>
      </c>
      <c r="II208" s="4">
        <f t="shared" si="97"/>
        <v>0.80044000000000004</v>
      </c>
      <c r="IJ208" s="4">
        <f t="shared" si="98"/>
        <v>0.21586</v>
      </c>
      <c r="IK208" s="4">
        <f t="shared" si="99"/>
        <v>1.84E-2</v>
      </c>
      <c r="IL208" s="4">
        <f t="shared" si="100"/>
        <v>0.79373999999999989</v>
      </c>
      <c r="IM208" s="4" t="e">
        <f t="shared" si="101"/>
        <v>#DIV/0!</v>
      </c>
      <c r="IN208" s="4">
        <f t="shared" si="102"/>
        <v>0.99600000000000011</v>
      </c>
      <c r="IO208" s="4">
        <f t="shared" si="103"/>
        <v>1.9146799999999999</v>
      </c>
      <c r="IP208" s="1" t="str" cm="1">
        <f t="array" aca="1" ref="IP208" ca="1">CONCATENATE(INDIRECT(ADDRESS(1,MATCH(_xlfn.MINIFS(B208:IG208,metrics.rec,"MAE"),B208:IG208,0)+1)), ", ", INDIRECT(ADDRESS(2,MATCH(_xlfn.MINIFS(B208:IG208,metrics.rec,"MAE"),B208:IG208,0)+1)))</f>
        <v>k=5, r=0.1</v>
      </c>
      <c r="IQ208" s="1" t="str" cm="1">
        <f t="array" aca="1" ref="IQ208" ca="1">CONCATENATE(INDIRECT(ADDRESS(1,MATCH(_xlfn.MINIFS(B208:IG208,metrics.rec,"MSE"),B208:IG208,0)+1)), ", ", INDIRECT(ADDRESS(2,MATCH(_xlfn.MINIFS(B208:IG208,metrics.rec,"MSE"),B208:IG208,0)+1)))</f>
        <v>k=5, r=0.1</v>
      </c>
      <c r="IR208" s="1" t="str" cm="1">
        <f t="array" aca="1" ref="IR208" ca="1">CONCATENATE(INDIRECT(ADDRESS(1,MATCH(_xlfn.MAXIFS(B208:IG208,metrics.rec,"R"),B208:IG208,0)+1)), ", ", INDIRECT(ADDRESS(2,MATCH(_xlfn.MAXIFS(B208:IG208,metrics.rec,"R"),B208:IG208,0)+1)))</f>
        <v>k=5, r=0.1</v>
      </c>
      <c r="IS208" s="1" t="str" cm="1">
        <f t="array" aca="1" ref="IS208" ca="1">CONCATENATE(INDIRECT(ADDRESS(1,MATCH(_xlfn.MAXIFS(B208:IG208,metrics.rec,"Precision"),B208:IG208,0)+1)), ", ", INDIRECT(ADDRESS(2,MATCH(_xlfn.MAXIFS(B208:IG208,metrics.rec,"Precision"),B208:IG208,0)+1)))</f>
        <v>k=5, r=0.9</v>
      </c>
      <c r="IT208" s="1" t="str" cm="1">
        <f t="array" aca="1" ref="IT208" ca="1">CONCATENATE(INDIRECT(ADDRESS(1,MATCH(_xlfn.MAXIFS(B208:IG208,metrics.rec,"Recall"),B208:IG208,0)+1)), ", ", INDIRECT(ADDRESS(2,MATCH(_xlfn.MAXIFS(B208:IG208,metrics.rec,"Recall"),B208:IG208,0)+1)))</f>
        <v>k=5, r=0.1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str" cm="1">
        <f t="array" aca="1" ref="IV208" ca="1">CONCATENATE(INDIRECT(ADDRESS(1,MATCH(_xlfn.MAXIFS(B208:IG208,metrics.rec,"Recatio"),B208:IG208,0)+1)), ", ", INDIRECT(ADDRESS(2,MATCH(_xlfn.MAXIFS(B208:IG208,metrics.rec,"Recatio"),B208:IG208,0)+1)))</f>
        <v>k=5, r=0.1</v>
      </c>
      <c r="IW208" s="1" t="str" cm="1">
        <f t="array" aca="1" ref="IW208" ca="1">CONCATENATE(INDIRECT(ADDRESS(1,MATCH(_xlfn.MINIFS(B208:IG208,metrics.rec,"Time"),B208:IG208,0)+1)), ", ", INDIRECT(ADDRESS(2,MATCH(_xlfn.MINIFS(B208:IG208,metrics.rec,"Time"),B208:IG208,0)+1)))</f>
        <v>k=5, r=0.9</v>
      </c>
    </row>
    <row r="209" spans="1:257" x14ac:dyDescent="0.2">
      <c r="A209" s="1" t="s">
        <v>182</v>
      </c>
      <c r="B209" s="4">
        <v>0.63880000000000003</v>
      </c>
      <c r="C209" s="4">
        <v>0.71779999999999999</v>
      </c>
      <c r="D209" s="4">
        <v>0.2707</v>
      </c>
      <c r="E209" s="4">
        <v>2.3E-3</v>
      </c>
      <c r="F209" s="4">
        <v>0.876</v>
      </c>
      <c r="G209" s="4"/>
      <c r="H209" s="4">
        <v>1</v>
      </c>
      <c r="I209" s="4">
        <v>2.6113</v>
      </c>
      <c r="J209" s="5">
        <v>0.65049999999999997</v>
      </c>
      <c r="K209" s="5">
        <v>0.74650000000000005</v>
      </c>
      <c r="L209" s="5">
        <v>0.26479999999999998</v>
      </c>
      <c r="M209" s="5">
        <v>7.3000000000000001E-3</v>
      </c>
      <c r="N209" s="5">
        <v>0.86580000000000001</v>
      </c>
      <c r="O209" s="5"/>
      <c r="P209" s="5">
        <v>1</v>
      </c>
      <c r="Q209" s="5">
        <v>2.4258999999999999</v>
      </c>
      <c r="R209" s="4">
        <v>0.65949999999999998</v>
      </c>
      <c r="S209" s="4">
        <v>0.76380000000000003</v>
      </c>
      <c r="T209" s="4">
        <v>0.247</v>
      </c>
      <c r="U209" s="4">
        <v>1.38E-2</v>
      </c>
      <c r="V209" s="4">
        <v>0.84570000000000001</v>
      </c>
      <c r="W209" s="4"/>
      <c r="X209" s="4">
        <v>1</v>
      </c>
      <c r="Y209" s="4">
        <v>2.0133999999999999</v>
      </c>
      <c r="Z209" s="5">
        <v>0.68210000000000004</v>
      </c>
      <c r="AA209" s="5">
        <v>0.81310000000000004</v>
      </c>
      <c r="AB209" s="5">
        <v>0.18779999999999999</v>
      </c>
      <c r="AC209" s="5">
        <v>2.3599999999999999E-2</v>
      </c>
      <c r="AD209" s="5">
        <v>0.79910000000000003</v>
      </c>
      <c r="AE209" s="5"/>
      <c r="AF209" s="5">
        <v>1</v>
      </c>
      <c r="AG209" s="5">
        <v>1.6727000000000001</v>
      </c>
      <c r="AH209" s="4">
        <v>0.74470000000000003</v>
      </c>
      <c r="AI209" s="4">
        <v>0.96150000000000002</v>
      </c>
      <c r="AJ209" s="4">
        <v>0.1079</v>
      </c>
      <c r="AK209" s="4">
        <v>4.3700000000000003E-2</v>
      </c>
      <c r="AL209" s="4">
        <v>0.59060000000000001</v>
      </c>
      <c r="AM209" s="4"/>
      <c r="AN209" s="4">
        <v>0.98</v>
      </c>
      <c r="AO209" s="4">
        <v>0.86609999999999998</v>
      </c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>
        <f t="shared" si="96"/>
        <v>0.67511999999999994</v>
      </c>
      <c r="II209" s="4">
        <f t="shared" si="97"/>
        <v>0.80054000000000014</v>
      </c>
      <c r="IJ209" s="4">
        <f t="shared" si="98"/>
        <v>0.21563999999999997</v>
      </c>
      <c r="IK209" s="4">
        <f t="shared" si="99"/>
        <v>1.814E-2</v>
      </c>
      <c r="IL209" s="4">
        <f t="shared" si="100"/>
        <v>0.79543999999999992</v>
      </c>
      <c r="IM209" s="4" t="e">
        <f t="shared" si="101"/>
        <v>#DIV/0!</v>
      </c>
      <c r="IN209" s="4">
        <f t="shared" si="102"/>
        <v>0.99600000000000011</v>
      </c>
      <c r="IO209" s="4">
        <f t="shared" si="103"/>
        <v>1.9178799999999998</v>
      </c>
      <c r="IP209" s="1" t="str" cm="1">
        <f t="array" aca="1" ref="IP209" ca="1">CONCATENATE(INDIRECT(ADDRESS(1,MATCH(_xlfn.MINIFS(B209:IG209,metrics.rec,"MAE"),B209:IG209,0)+1)), ", ", INDIRECT(ADDRESS(2,MATCH(_xlfn.MINIFS(B209:IG209,metrics.rec,"MAE"),B209:IG209,0)+1)))</f>
        <v>k=5, r=0.1</v>
      </c>
      <c r="IQ209" s="1" t="str" cm="1">
        <f t="array" aca="1" ref="IQ209" ca="1">CONCATENATE(INDIRECT(ADDRESS(1,MATCH(_xlfn.MINIFS(B209:IG209,metrics.rec,"MSE"),B209:IG209,0)+1)), ", ", INDIRECT(ADDRESS(2,MATCH(_xlfn.MINIFS(B209:IG209,metrics.rec,"MSE"),B209:IG209,0)+1)))</f>
        <v>k=5, r=0.1</v>
      </c>
      <c r="IR209" s="1" t="str" cm="1">
        <f t="array" aca="1" ref="IR209" ca="1">CONCATENATE(INDIRECT(ADDRESS(1,MATCH(_xlfn.MAXIFS(B209:IG209,metrics.rec,"R"),B209:IG209,0)+1)), ", ", INDIRECT(ADDRESS(2,MATCH(_xlfn.MAXIFS(B209:IG209,metrics.rec,"R"),B209:IG209,0)+1)))</f>
        <v>k=5, r=0.1</v>
      </c>
      <c r="IS209" s="1" t="str" cm="1">
        <f t="array" aca="1" ref="IS209" ca="1">CONCATENATE(INDIRECT(ADDRESS(1,MATCH(_xlfn.MAXIFS(B209:IG209,metrics.rec,"Precision"),B209:IG209,0)+1)), ", ", INDIRECT(ADDRESS(2,MATCH(_xlfn.MAXIFS(B209:IG209,metrics.rec,"Precision"),B209:IG209,0)+1)))</f>
        <v>k=5, r=0.9</v>
      </c>
      <c r="IT209" s="1" t="str" cm="1">
        <f t="array" aca="1" ref="IT209" ca="1">CONCATENATE(INDIRECT(ADDRESS(1,MATCH(_xlfn.MAXIFS(B209:IG209,metrics.rec,"Recall"),B209:IG209,0)+1)), ", ", INDIRECT(ADDRESS(2,MATCH(_xlfn.MAXIFS(B209:IG209,metrics.rec,"Recall"),B209:IG209,0)+1)))</f>
        <v>k=5, r=0.1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str" cm="1">
        <f t="array" aca="1" ref="IV209" ca="1">CONCATENATE(INDIRECT(ADDRESS(1,MATCH(_xlfn.MAXIFS(B209:IG209,metrics.rec,"Recatio"),B209:IG209,0)+1)), ", ", INDIRECT(ADDRESS(2,MATCH(_xlfn.MAXIFS(B209:IG209,metrics.rec,"Recatio"),B209:IG209,0)+1)))</f>
        <v>k=5, r=0.1</v>
      </c>
      <c r="IW209" s="1" t="str" cm="1">
        <f t="array" aca="1" ref="IW209" ca="1">CONCATENATE(INDIRECT(ADDRESS(1,MATCH(_xlfn.MINIFS(B209:IG209,metrics.rec,"Time"),B209:IG209,0)+1)), ", ", INDIRECT(ADDRESS(2,MATCH(_xlfn.MINIFS(B209:IG209,metrics.rec,"Time"),B209:IG209,0)+1)))</f>
        <v>k=5, r=0.9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>
        <v>0.66610000000000003</v>
      </c>
      <c r="BG210" s="14">
        <v>0.77149999999999996</v>
      </c>
      <c r="BH210" s="14">
        <v>0.19040000000000001</v>
      </c>
      <c r="BI210" s="14">
        <v>2.3800000000000002E-2</v>
      </c>
      <c r="BJ210" s="14">
        <v>0.81299999999999994</v>
      </c>
      <c r="BK210" s="14">
        <v>0.2303</v>
      </c>
      <c r="BL210" s="14">
        <v>1</v>
      </c>
      <c r="BM210" s="14">
        <v>1.4257</v>
      </c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0.66510000000000002</v>
      </c>
      <c r="CU210" s="4">
        <v>0.76919999999999999</v>
      </c>
      <c r="CV210" s="4">
        <v>0.191</v>
      </c>
      <c r="CW210" s="4">
        <v>2.3800000000000002E-2</v>
      </c>
      <c r="CX210" s="4">
        <v>0.81230000000000002</v>
      </c>
      <c r="CY210" s="4">
        <v>0.23069999999999999</v>
      </c>
      <c r="CZ210" s="4">
        <v>1</v>
      </c>
      <c r="DA210" s="4">
        <v>1.9433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0.66559999999999997</v>
      </c>
      <c r="II210" s="4">
        <f t="shared" si="97"/>
        <v>0.77034999999999998</v>
      </c>
      <c r="IJ210" s="4">
        <f t="shared" si="98"/>
        <v>0.19070000000000001</v>
      </c>
      <c r="IK210" s="4">
        <f t="shared" si="99"/>
        <v>2.3800000000000002E-2</v>
      </c>
      <c r="IL210" s="4">
        <f t="shared" si="100"/>
        <v>0.81264999999999998</v>
      </c>
      <c r="IM210" s="4">
        <f t="shared" si="101"/>
        <v>0.23049999999999998</v>
      </c>
      <c r="IN210" s="4">
        <f t="shared" si="102"/>
        <v>1</v>
      </c>
      <c r="IO210" s="4">
        <f t="shared" si="103"/>
        <v>1.6844999999999999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k=15,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k=15,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k=15,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k=15,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>
        <v>0.62539999999999996</v>
      </c>
      <c r="C212" s="4">
        <v>0.68330000000000002</v>
      </c>
      <c r="D212" s="4">
        <v>0.27089999999999997</v>
      </c>
      <c r="E212" s="4">
        <v>4.1000000000000003E-3</v>
      </c>
      <c r="F212" s="4">
        <v>0.84470000000000001</v>
      </c>
      <c r="G212" s="4"/>
      <c r="H212" s="4">
        <v>0.99790000000000001</v>
      </c>
      <c r="I212" s="4">
        <v>2.4329000000000001</v>
      </c>
      <c r="J212" s="5">
        <v>0.64280000000000004</v>
      </c>
      <c r="K212" s="5">
        <v>0.72450000000000003</v>
      </c>
      <c r="L212" s="5">
        <v>0.2387</v>
      </c>
      <c r="M212" s="5">
        <v>1.23E-2</v>
      </c>
      <c r="N212" s="5">
        <v>0.82499999999999996</v>
      </c>
      <c r="O212" s="5"/>
      <c r="P212" s="5">
        <v>0.99839999999999995</v>
      </c>
      <c r="Q212" s="5">
        <v>2.1951000000000001</v>
      </c>
      <c r="R212" s="4">
        <v>0.6583</v>
      </c>
      <c r="S212" s="4">
        <v>0.75549999999999995</v>
      </c>
      <c r="T212" s="4">
        <v>0.20669999999999999</v>
      </c>
      <c r="U212" s="4">
        <v>2.12E-2</v>
      </c>
      <c r="V212" s="4">
        <v>0.78979999999999995</v>
      </c>
      <c r="W212" s="4"/>
      <c r="X212" s="4">
        <v>0.998</v>
      </c>
      <c r="Y212" s="4">
        <v>1.8073999999999999</v>
      </c>
      <c r="Z212" s="5">
        <v>0.68679999999999997</v>
      </c>
      <c r="AA212" s="5">
        <v>0.81769999999999998</v>
      </c>
      <c r="AB212" s="5">
        <v>0.14680000000000001</v>
      </c>
      <c r="AC212" s="5">
        <v>2.76E-2</v>
      </c>
      <c r="AD212" s="5">
        <v>0.7278</v>
      </c>
      <c r="AE212" s="5"/>
      <c r="AF212" s="5">
        <v>0.99150000000000005</v>
      </c>
      <c r="AG212" s="5">
        <v>1.6263000000000001</v>
      </c>
      <c r="AH212" s="4">
        <v>0.76349999999999996</v>
      </c>
      <c r="AI212" s="4">
        <v>0.99880000000000002</v>
      </c>
      <c r="AJ212" s="4">
        <v>3.1399999999999997E-2</v>
      </c>
      <c r="AK212" s="4">
        <v>4.9500000000000002E-2</v>
      </c>
      <c r="AL212" s="4">
        <v>0.53669999999999995</v>
      </c>
      <c r="AM212" s="4"/>
      <c r="AN212" s="4">
        <v>0.88080000000000003</v>
      </c>
      <c r="AO212" s="4">
        <v>0.60850000000000004</v>
      </c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>
        <f t="shared" si="96"/>
        <v>0.67535999999999996</v>
      </c>
      <c r="II212" s="4">
        <f t="shared" si="97"/>
        <v>0.79596</v>
      </c>
      <c r="IJ212" s="4">
        <f t="shared" si="98"/>
        <v>0.1789</v>
      </c>
      <c r="IK212" s="4">
        <f t="shared" si="99"/>
        <v>2.2940000000000002E-2</v>
      </c>
      <c r="IL212" s="4">
        <f t="shared" si="100"/>
        <v>0.74479999999999991</v>
      </c>
      <c r="IM212" s="4" t="e">
        <f t="shared" si="101"/>
        <v>#DIV/0!</v>
      </c>
      <c r="IN212" s="4">
        <f t="shared" si="102"/>
        <v>0.97331999999999996</v>
      </c>
      <c r="IO212" s="4">
        <f t="shared" si="103"/>
        <v>1.7340399999999998</v>
      </c>
      <c r="IP212" s="1" t="str" cm="1">
        <f t="array" aca="1" ref="IP212" ca="1">CONCATENATE(INDIRECT(ADDRESS(1,MATCH(_xlfn.MINIFS(B212:IG212,metrics.rec,"MAE"),B212:IG212,0)+1)), ", ", INDIRECT(ADDRESS(2,MATCH(_xlfn.MINIFS(B212:IG212,metrics.rec,"MAE"),B212:IG212,0)+1)))</f>
        <v>k=5, r=0.1</v>
      </c>
      <c r="IQ212" s="1" t="str" cm="1">
        <f t="array" aca="1" ref="IQ212" ca="1">CONCATENATE(INDIRECT(ADDRESS(1,MATCH(_xlfn.MINIFS(B212:IG212,metrics.rec,"MSE"),B212:IG212,0)+1)), ", ", INDIRECT(ADDRESS(2,MATCH(_xlfn.MINIFS(B212:IG212,metrics.rec,"MSE"),B212:IG212,0)+1)))</f>
        <v>k=5, r=0.1</v>
      </c>
      <c r="IR212" s="1" t="str" cm="1">
        <f t="array" aca="1" ref="IR212" ca="1">CONCATENATE(INDIRECT(ADDRESS(1,MATCH(_xlfn.MAXIFS(B212:IG212,metrics.rec,"R"),B212:IG212,0)+1)), ", ", INDIRECT(ADDRESS(2,MATCH(_xlfn.MAXIFS(B212:IG212,metrics.rec,"R"),B212:IG212,0)+1)))</f>
        <v>k=5, r=0.1</v>
      </c>
      <c r="IS212" s="1" t="str" cm="1">
        <f t="array" aca="1" ref="IS212" ca="1">CONCATENATE(INDIRECT(ADDRESS(1,MATCH(_xlfn.MAXIFS(B212:IG212,metrics.rec,"Precision"),B212:IG212,0)+1)), ", ", INDIRECT(ADDRESS(2,MATCH(_xlfn.MAXIFS(B212:IG212,metrics.rec,"Precision"),B212:IG212,0)+1)))</f>
        <v>k=5, r=0.9</v>
      </c>
      <c r="IT212" s="1" t="str" cm="1">
        <f t="array" aca="1" ref="IT212" ca="1">CONCATENATE(INDIRECT(ADDRESS(1,MATCH(_xlfn.MAXIFS(B212:IG212,metrics.rec,"Recall"),B212:IG212,0)+1)), ", ", INDIRECT(ADDRESS(2,MATCH(_xlfn.MAXIFS(B212:IG212,metrics.rec,"Recall"),B212:IG212,0)+1)))</f>
        <v>k=5, r=0.1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str" cm="1">
        <f t="array" aca="1" ref="IV212" ca="1">CONCATENATE(INDIRECT(ADDRESS(1,MATCH(_xlfn.MAXIFS(B212:IG212,metrics.rec,"Recatio"),B212:IG212,0)+1)), ", ", INDIRECT(ADDRESS(2,MATCH(_xlfn.MAXIFS(B212:IG212,metrics.rec,"Recatio"),B212:IG212,0)+1)))</f>
        <v>k=5, r=0.3</v>
      </c>
      <c r="IW212" s="1" t="str" cm="1">
        <f t="array" aca="1" ref="IW212" ca="1">CONCATENATE(INDIRECT(ADDRESS(1,MATCH(_xlfn.MINIFS(B212:IG212,metrics.rec,"Time"),B212:IG212,0)+1)), ", ", INDIRECT(ADDRESS(2,MATCH(_xlfn.MINIFS(B212:IG212,metrics.rec,"Time"),B212:IG212,0)+1)))</f>
        <v>k=5, r=0.9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>
        <v>0.61070000000000002</v>
      </c>
      <c r="C215" s="4">
        <v>0.64410000000000001</v>
      </c>
      <c r="D215" s="4">
        <v>0.30659999999999998</v>
      </c>
      <c r="E215" s="4">
        <v>1.6999999999999999E-3</v>
      </c>
      <c r="F215" s="4">
        <v>0.88290000000000002</v>
      </c>
      <c r="G215" s="4"/>
      <c r="H215" s="4">
        <v>1</v>
      </c>
      <c r="I215" s="4">
        <v>7.3615000000000004</v>
      </c>
      <c r="J215" s="5">
        <v>0.627</v>
      </c>
      <c r="K215" s="5">
        <v>0.68140000000000001</v>
      </c>
      <c r="L215" s="5">
        <v>0.2964</v>
      </c>
      <c r="M215" s="5">
        <v>5.3E-3</v>
      </c>
      <c r="N215" s="5">
        <v>0.87129999999999996</v>
      </c>
      <c r="O215" s="5"/>
      <c r="P215" s="5">
        <v>1</v>
      </c>
      <c r="Q215" s="5">
        <v>6.1143000000000001</v>
      </c>
      <c r="R215" s="4">
        <v>0.64500000000000002</v>
      </c>
      <c r="S215" s="4">
        <v>0.71730000000000005</v>
      </c>
      <c r="T215" s="4">
        <v>0.2722</v>
      </c>
      <c r="U215" s="4">
        <v>1.0200000000000001E-2</v>
      </c>
      <c r="V215" s="4">
        <v>0.85009999999999997</v>
      </c>
      <c r="W215" s="4"/>
      <c r="X215" s="4">
        <v>1</v>
      </c>
      <c r="Y215" s="4">
        <v>4.5412999999999997</v>
      </c>
      <c r="Z215" s="5">
        <v>0.68120000000000003</v>
      </c>
      <c r="AA215" s="5">
        <v>0.79890000000000005</v>
      </c>
      <c r="AB215" s="5">
        <v>0.21110000000000001</v>
      </c>
      <c r="AC215" s="5">
        <v>1.9E-2</v>
      </c>
      <c r="AD215" s="5">
        <v>0.81189999999999996</v>
      </c>
      <c r="AE215" s="5"/>
      <c r="AF215" s="5">
        <v>1</v>
      </c>
      <c r="AG215" s="5">
        <v>3.548</v>
      </c>
      <c r="AH215" s="4">
        <v>0.75149999999999995</v>
      </c>
      <c r="AI215" s="4">
        <v>0.97850000000000004</v>
      </c>
      <c r="AJ215" s="4">
        <v>0.1231</v>
      </c>
      <c r="AK215" s="4">
        <v>6.4600000000000005E-2</v>
      </c>
      <c r="AL215" s="4">
        <v>0.54220000000000002</v>
      </c>
      <c r="AM215" s="4"/>
      <c r="AN215" s="4">
        <v>0.97409999999999997</v>
      </c>
      <c r="AO215" s="4">
        <v>0.98019999999999996</v>
      </c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>
        <v>0.64659999999999995</v>
      </c>
      <c r="BG215" s="14">
        <v>0.72119999999999995</v>
      </c>
      <c r="BH215" s="14">
        <v>0.2676</v>
      </c>
      <c r="BI215" s="14">
        <v>1.01E-2</v>
      </c>
      <c r="BJ215" s="14">
        <v>0.85189999999999999</v>
      </c>
      <c r="BK215" s="14">
        <v>0.56599999999999995</v>
      </c>
      <c r="BL215" s="14">
        <v>1</v>
      </c>
      <c r="BM215" s="14">
        <v>5.0132000000000003</v>
      </c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0.64659999999999995</v>
      </c>
      <c r="CU215" s="4">
        <v>0.7208</v>
      </c>
      <c r="CV215" s="4">
        <v>0.2702</v>
      </c>
      <c r="CW215" s="4">
        <v>1.0200000000000001E-2</v>
      </c>
      <c r="CX215" s="4">
        <v>0.84989999999999999</v>
      </c>
      <c r="CY215" s="4">
        <v>0.56469999999999998</v>
      </c>
      <c r="CZ215" s="4">
        <v>1</v>
      </c>
      <c r="DA215" s="4">
        <v>5.5861000000000001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0.65837142857142861</v>
      </c>
      <c r="II215" s="4">
        <f t="shared" si="97"/>
        <v>0.75174285714285705</v>
      </c>
      <c r="IJ215" s="4">
        <f t="shared" si="98"/>
        <v>0.24960000000000002</v>
      </c>
      <c r="IK215" s="4">
        <f t="shared" si="99"/>
        <v>1.7299999999999999E-2</v>
      </c>
      <c r="IL215" s="4">
        <f t="shared" si="100"/>
        <v>0.80859999999999999</v>
      </c>
      <c r="IM215" s="4">
        <f t="shared" si="101"/>
        <v>0.56535000000000002</v>
      </c>
      <c r="IN215" s="4">
        <f t="shared" si="102"/>
        <v>0.99629999999999996</v>
      </c>
      <c r="IO215" s="4">
        <f t="shared" si="103"/>
        <v>4.7349428571428573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r=0.1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r=0.1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r=0.1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k=5, r=0.9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k=5, r=0.1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k=10,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k=5, r=0.1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k=5, r=0.9</v>
      </c>
    </row>
    <row r="216" spans="1:257" x14ac:dyDescent="0.2">
      <c r="A216" s="1" t="s">
        <v>185</v>
      </c>
      <c r="B216" s="4">
        <v>0.64190000000000003</v>
      </c>
      <c r="C216" s="4">
        <v>0.72409999999999997</v>
      </c>
      <c r="D216" s="4">
        <v>0.27910000000000001</v>
      </c>
      <c r="E216" s="4">
        <v>2E-3</v>
      </c>
      <c r="F216" s="4">
        <v>0.87590000000000001</v>
      </c>
      <c r="G216" s="4"/>
      <c r="H216" s="4">
        <v>1</v>
      </c>
      <c r="I216" s="4">
        <v>2.6221999999999999</v>
      </c>
      <c r="J216" s="5">
        <v>0.65349999999999997</v>
      </c>
      <c r="K216" s="5">
        <v>0.753</v>
      </c>
      <c r="L216" s="5">
        <v>0.26729999999999998</v>
      </c>
      <c r="M216" s="5">
        <v>6.3E-3</v>
      </c>
      <c r="N216" s="5">
        <v>0.86760000000000004</v>
      </c>
      <c r="O216" s="5"/>
      <c r="P216" s="5">
        <v>1</v>
      </c>
      <c r="Q216" s="5">
        <v>2.4483999999999999</v>
      </c>
      <c r="R216" s="4">
        <v>0.66</v>
      </c>
      <c r="S216" s="4">
        <v>0.76570000000000005</v>
      </c>
      <c r="T216" s="4">
        <v>0.25519999999999998</v>
      </c>
      <c r="U216" s="4">
        <v>1.2E-2</v>
      </c>
      <c r="V216" s="4">
        <v>0.84840000000000004</v>
      </c>
      <c r="W216" s="4"/>
      <c r="X216" s="4">
        <v>1</v>
      </c>
      <c r="Y216" s="4">
        <v>2.0131999999999999</v>
      </c>
      <c r="Z216" s="5">
        <v>0.6804</v>
      </c>
      <c r="AA216" s="5">
        <v>0.8105</v>
      </c>
      <c r="AB216" s="5">
        <v>0.2009</v>
      </c>
      <c r="AC216" s="5">
        <v>2.1000000000000001E-2</v>
      </c>
      <c r="AD216" s="5">
        <v>0.80769999999999997</v>
      </c>
      <c r="AE216" s="5"/>
      <c r="AF216" s="5">
        <v>1</v>
      </c>
      <c r="AG216" s="5">
        <v>1.7021999999999999</v>
      </c>
      <c r="AH216" s="4">
        <v>0.73699999999999999</v>
      </c>
      <c r="AI216" s="4">
        <v>0.94399999999999995</v>
      </c>
      <c r="AJ216" s="4">
        <v>0.1154</v>
      </c>
      <c r="AK216" s="4">
        <v>4.3700000000000003E-2</v>
      </c>
      <c r="AL216" s="4">
        <v>0.61880000000000002</v>
      </c>
      <c r="AM216" s="4"/>
      <c r="AN216" s="4">
        <v>0.98</v>
      </c>
      <c r="AO216" s="4">
        <v>0.91549999999999998</v>
      </c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>
        <v>0.66159999999999997</v>
      </c>
      <c r="BG216" s="14">
        <v>0.7712</v>
      </c>
      <c r="BH216" s="14">
        <v>0.2505</v>
      </c>
      <c r="BI216" s="14">
        <v>1.2E-2</v>
      </c>
      <c r="BJ216" s="14">
        <v>0.8488</v>
      </c>
      <c r="BK216" s="14">
        <v>0.47620000000000001</v>
      </c>
      <c r="BL216" s="14">
        <v>1</v>
      </c>
      <c r="BM216" s="14">
        <v>1.8964000000000001</v>
      </c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0.66139999999999999</v>
      </c>
      <c r="CU216" s="4">
        <v>0.77029999999999998</v>
      </c>
      <c r="CV216" s="4">
        <v>0.25209999999999999</v>
      </c>
      <c r="CW216" s="4">
        <v>1.21E-2</v>
      </c>
      <c r="CX216" s="4">
        <v>0.8488</v>
      </c>
      <c r="CY216" s="4">
        <v>0.47470000000000001</v>
      </c>
      <c r="CZ216" s="4">
        <v>1</v>
      </c>
      <c r="DA216" s="4">
        <v>2.1368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0.67082857142857144</v>
      </c>
      <c r="II216" s="4">
        <f t="shared" si="97"/>
        <v>0.79125714285714288</v>
      </c>
      <c r="IJ216" s="4">
        <f t="shared" si="98"/>
        <v>0.23149999999999998</v>
      </c>
      <c r="IK216" s="4">
        <f t="shared" si="99"/>
        <v>1.5585714285714286E-2</v>
      </c>
      <c r="IL216" s="4">
        <f t="shared" si="100"/>
        <v>0.8165714285714285</v>
      </c>
      <c r="IM216" s="4">
        <f t="shared" si="101"/>
        <v>0.47545000000000004</v>
      </c>
      <c r="IN216" s="4">
        <f t="shared" si="102"/>
        <v>0.99714285714285722</v>
      </c>
      <c r="IO216" s="4">
        <f t="shared" si="103"/>
        <v>1.9621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r=0.1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r=0.1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r=0.1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k=5, r=0.9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k=5, r=0.1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k=10,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r=0.1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k=5, r=0.9</v>
      </c>
    </row>
    <row r="217" spans="1:257" x14ac:dyDescent="0.2">
      <c r="A217" s="1" t="s">
        <v>186</v>
      </c>
      <c r="B217" s="4">
        <v>0.6149</v>
      </c>
      <c r="C217" s="4">
        <v>0.65600000000000003</v>
      </c>
      <c r="D217" s="4">
        <v>0.30149999999999999</v>
      </c>
      <c r="E217" s="4">
        <v>1.6000000000000001E-3</v>
      </c>
      <c r="F217" s="4">
        <v>0.88859999999999995</v>
      </c>
      <c r="G217" s="4"/>
      <c r="H217" s="4">
        <v>1</v>
      </c>
      <c r="I217" s="4">
        <v>7.4192999999999998</v>
      </c>
      <c r="J217" s="5">
        <v>0.62749999999999995</v>
      </c>
      <c r="K217" s="5">
        <v>0.6855</v>
      </c>
      <c r="L217" s="5">
        <v>0.29139999999999999</v>
      </c>
      <c r="M217" s="5">
        <v>4.8999999999999998E-3</v>
      </c>
      <c r="N217" s="5">
        <v>0.878</v>
      </c>
      <c r="O217" s="5"/>
      <c r="P217" s="5">
        <v>1</v>
      </c>
      <c r="Q217" s="5">
        <v>6.1977000000000002</v>
      </c>
      <c r="R217" s="4">
        <v>0.63849999999999996</v>
      </c>
      <c r="S217" s="4">
        <v>0.70630000000000004</v>
      </c>
      <c r="T217" s="4">
        <v>0.28050000000000003</v>
      </c>
      <c r="U217" s="4">
        <v>9.2999999999999992E-3</v>
      </c>
      <c r="V217" s="4">
        <v>0.8629</v>
      </c>
      <c r="W217" s="4"/>
      <c r="X217" s="4">
        <v>1</v>
      </c>
      <c r="Y217" s="4">
        <v>4.5949</v>
      </c>
      <c r="Z217" s="5">
        <v>0.66180000000000005</v>
      </c>
      <c r="AA217" s="5">
        <v>0.7601</v>
      </c>
      <c r="AB217" s="5">
        <v>0.23880000000000001</v>
      </c>
      <c r="AC217" s="5">
        <v>1.6799999999999999E-2</v>
      </c>
      <c r="AD217" s="5">
        <v>0.83020000000000005</v>
      </c>
      <c r="AE217" s="5"/>
      <c r="AF217" s="5">
        <v>1</v>
      </c>
      <c r="AG217" s="5">
        <v>3.4439000000000002</v>
      </c>
      <c r="AH217" s="4">
        <v>0.72829999999999995</v>
      </c>
      <c r="AI217" s="4">
        <v>0.92410000000000003</v>
      </c>
      <c r="AJ217" s="4">
        <v>0.1603</v>
      </c>
      <c r="AK217" s="4">
        <v>5.5100000000000003E-2</v>
      </c>
      <c r="AL217" s="4">
        <v>0.60650000000000004</v>
      </c>
      <c r="AM217" s="4"/>
      <c r="AN217" s="4">
        <v>0.97599999999999998</v>
      </c>
      <c r="AO217" s="4">
        <v>1.0137</v>
      </c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>
        <v>0.63990000000000002</v>
      </c>
      <c r="BG217" s="14">
        <v>0.71020000000000005</v>
      </c>
      <c r="BH217" s="14">
        <v>0.27860000000000001</v>
      </c>
      <c r="BI217" s="14">
        <v>9.1999999999999998E-3</v>
      </c>
      <c r="BJ217" s="14">
        <v>0.86439999999999995</v>
      </c>
      <c r="BK217" s="14">
        <v>0.63039999999999996</v>
      </c>
      <c r="BL217" s="14">
        <v>1</v>
      </c>
      <c r="BM217" s="14">
        <v>7.4107000000000003</v>
      </c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0.63959999999999995</v>
      </c>
      <c r="CU217" s="4">
        <v>0.70930000000000004</v>
      </c>
      <c r="CV217" s="4">
        <v>0.28189999999999998</v>
      </c>
      <c r="CW217" s="4">
        <v>9.2999999999999992E-3</v>
      </c>
      <c r="CX217" s="4">
        <v>0.86280000000000001</v>
      </c>
      <c r="CY217" s="4">
        <v>0.62949999999999995</v>
      </c>
      <c r="CZ217" s="4">
        <v>1</v>
      </c>
      <c r="DA217" s="4">
        <v>5.4955999999999996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0.65007142857142852</v>
      </c>
      <c r="II217" s="4">
        <f t="shared" si="97"/>
        <v>0.73592857142857149</v>
      </c>
      <c r="IJ217" s="4">
        <f t="shared" si="98"/>
        <v>0.26185714285714284</v>
      </c>
      <c r="IK217" s="4">
        <f t="shared" si="99"/>
        <v>1.5171428571428572E-2</v>
      </c>
      <c r="IL217" s="4">
        <f t="shared" si="100"/>
        <v>0.82762857142857149</v>
      </c>
      <c r="IM217" s="4">
        <f t="shared" si="101"/>
        <v>0.62995000000000001</v>
      </c>
      <c r="IN217" s="4">
        <f t="shared" si="102"/>
        <v>0.99657142857142855</v>
      </c>
      <c r="IO217" s="4">
        <f t="shared" si="103"/>
        <v>5.0822571428571433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r=0.1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r=0.1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r=0.1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k=5, r=0.9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k=5, r=0.1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k=10,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k=5, r=0.1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k=5, r=0.9</v>
      </c>
    </row>
    <row r="218" spans="1:257" x14ac:dyDescent="0.2">
      <c r="A218" s="1" t="s">
        <v>187</v>
      </c>
      <c r="B218" s="4">
        <v>0.60260000000000002</v>
      </c>
      <c r="C218" s="4">
        <v>0.63329999999999997</v>
      </c>
      <c r="D218" s="4">
        <v>0.31219999999999998</v>
      </c>
      <c r="E218" s="4">
        <v>1.6000000000000001E-3</v>
      </c>
      <c r="F218" s="4">
        <v>0.88929999999999998</v>
      </c>
      <c r="G218" s="4"/>
      <c r="H218" s="4">
        <v>1</v>
      </c>
      <c r="I218" s="4">
        <v>7.6637000000000004</v>
      </c>
      <c r="J218" s="5">
        <v>0.6169</v>
      </c>
      <c r="K218" s="5">
        <v>0.66620000000000001</v>
      </c>
      <c r="L218" s="5">
        <v>0.29930000000000001</v>
      </c>
      <c r="M218" s="5">
        <v>4.7999999999999996E-3</v>
      </c>
      <c r="N218" s="5">
        <v>0.878</v>
      </c>
      <c r="O218" s="5"/>
      <c r="P218" s="5">
        <v>1</v>
      </c>
      <c r="Q218" s="5">
        <v>6.4675000000000002</v>
      </c>
      <c r="R218" s="4">
        <v>0.63100000000000001</v>
      </c>
      <c r="S218" s="4">
        <v>0.6956</v>
      </c>
      <c r="T218" s="4">
        <v>0.28079999999999999</v>
      </c>
      <c r="U218" s="4">
        <v>8.8999999999999999E-3</v>
      </c>
      <c r="V218" s="4">
        <v>0.85950000000000004</v>
      </c>
      <c r="W218" s="4"/>
      <c r="X218" s="4">
        <v>1</v>
      </c>
      <c r="Y218" s="4">
        <v>4.7264999999999997</v>
      </c>
      <c r="Z218" s="5">
        <v>0.66349999999999998</v>
      </c>
      <c r="AA218" s="5">
        <v>0.77210000000000001</v>
      </c>
      <c r="AB218" s="5">
        <v>0.21690000000000001</v>
      </c>
      <c r="AC218" s="5">
        <v>1.4800000000000001E-2</v>
      </c>
      <c r="AD218" s="5">
        <v>0.82320000000000004</v>
      </c>
      <c r="AE218" s="5"/>
      <c r="AF218" s="5">
        <v>1</v>
      </c>
      <c r="AG218" s="5">
        <v>3.4615</v>
      </c>
      <c r="AH218" s="4">
        <v>0.75629999999999997</v>
      </c>
      <c r="AI218" s="4">
        <v>1.0033000000000001</v>
      </c>
      <c r="AJ218" s="4">
        <v>0.13569999999999999</v>
      </c>
      <c r="AK218" s="4">
        <v>2.8400000000000002E-2</v>
      </c>
      <c r="AL218" s="4">
        <v>0.69669999999999999</v>
      </c>
      <c r="AM218" s="4"/>
      <c r="AN218" s="4">
        <v>0.9839</v>
      </c>
      <c r="AO218" s="4">
        <v>1.0456000000000001</v>
      </c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>
        <v>0.63249999999999995</v>
      </c>
      <c r="BG218" s="14">
        <v>0.69989999999999997</v>
      </c>
      <c r="BH218" s="14">
        <v>0.2772</v>
      </c>
      <c r="BI218" s="14">
        <v>8.8999999999999999E-3</v>
      </c>
      <c r="BJ218" s="14">
        <v>0.86099999999999999</v>
      </c>
      <c r="BK218" s="14">
        <v>0.65349999999999997</v>
      </c>
      <c r="BL218" s="14">
        <v>1</v>
      </c>
      <c r="BM218" s="14">
        <v>4.4097999999999997</v>
      </c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0.6321</v>
      </c>
      <c r="CU218" s="4">
        <v>0.69810000000000005</v>
      </c>
      <c r="CV218" s="4">
        <v>0.28050000000000003</v>
      </c>
      <c r="CW218" s="4">
        <v>8.8999999999999999E-3</v>
      </c>
      <c r="CX218" s="4">
        <v>0.85940000000000005</v>
      </c>
      <c r="CY218" s="4">
        <v>0.65259999999999996</v>
      </c>
      <c r="CZ218" s="4">
        <v>1</v>
      </c>
      <c r="DA218" s="4">
        <v>5.6805000000000003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0.64784285714285716</v>
      </c>
      <c r="II218" s="4">
        <f t="shared" si="97"/>
        <v>0.73835714285714282</v>
      </c>
      <c r="IJ218" s="4">
        <f t="shared" si="98"/>
        <v>0.2575142857142857</v>
      </c>
      <c r="IK218" s="4">
        <f t="shared" si="99"/>
        <v>1.0900000000000002E-2</v>
      </c>
      <c r="IL218" s="4">
        <f t="shared" si="100"/>
        <v>0.83815714285714282</v>
      </c>
      <c r="IM218" s="4">
        <f t="shared" si="101"/>
        <v>0.65304999999999991</v>
      </c>
      <c r="IN218" s="4">
        <f t="shared" si="102"/>
        <v>0.99770000000000003</v>
      </c>
      <c r="IO218" s="4">
        <f t="shared" si="103"/>
        <v>4.7793000000000001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r=0.1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r=0.1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r=0.1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r=0.9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k=5, r=0.1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k=10,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k=5, r=0.1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k=5, r=0.9</v>
      </c>
    </row>
    <row r="219" spans="1:257" x14ac:dyDescent="0.2">
      <c r="A219" s="1" t="s">
        <v>188</v>
      </c>
      <c r="B219" s="4">
        <v>0.6048</v>
      </c>
      <c r="C219" s="4">
        <v>0.6371</v>
      </c>
      <c r="D219" s="4">
        <v>0.30940000000000001</v>
      </c>
      <c r="E219" s="4">
        <v>1.6000000000000001E-3</v>
      </c>
      <c r="F219" s="4">
        <v>0.88929999999999998</v>
      </c>
      <c r="G219" s="4"/>
      <c r="H219" s="4">
        <v>1</v>
      </c>
      <c r="I219" s="4">
        <v>7.8727</v>
      </c>
      <c r="J219" s="5">
        <v>0.61909999999999998</v>
      </c>
      <c r="K219" s="5">
        <v>0.67049999999999998</v>
      </c>
      <c r="L219" s="5">
        <v>0.29780000000000001</v>
      </c>
      <c r="M219" s="5">
        <v>4.7999999999999996E-3</v>
      </c>
      <c r="N219" s="5">
        <v>0.87770000000000004</v>
      </c>
      <c r="O219" s="5"/>
      <c r="P219" s="5">
        <v>1</v>
      </c>
      <c r="Q219" s="5">
        <v>6.3986999999999998</v>
      </c>
      <c r="R219" s="4">
        <v>0.6331</v>
      </c>
      <c r="S219" s="4">
        <v>0.69950000000000001</v>
      </c>
      <c r="T219" s="4">
        <v>0.2782</v>
      </c>
      <c r="U219" s="4">
        <v>8.8999999999999999E-3</v>
      </c>
      <c r="V219" s="4">
        <v>0.85960000000000003</v>
      </c>
      <c r="W219" s="4"/>
      <c r="X219" s="4">
        <v>1</v>
      </c>
      <c r="Y219" s="4">
        <v>5.1577000000000002</v>
      </c>
      <c r="Z219" s="5">
        <v>0.66500000000000004</v>
      </c>
      <c r="AA219" s="5">
        <v>0.77480000000000004</v>
      </c>
      <c r="AB219" s="5">
        <v>0.21970000000000001</v>
      </c>
      <c r="AC219" s="5">
        <v>1.4800000000000001E-2</v>
      </c>
      <c r="AD219" s="5">
        <v>0.82330000000000003</v>
      </c>
      <c r="AE219" s="5"/>
      <c r="AF219" s="5">
        <v>1</v>
      </c>
      <c r="AG219" s="5">
        <v>3.4487000000000001</v>
      </c>
      <c r="AH219" s="4">
        <v>0.75660000000000005</v>
      </c>
      <c r="AI219" s="4">
        <v>1.0032000000000001</v>
      </c>
      <c r="AJ219" s="4">
        <v>0.13589999999999999</v>
      </c>
      <c r="AK219" s="4">
        <v>2.8400000000000002E-2</v>
      </c>
      <c r="AL219" s="4">
        <v>0.69720000000000004</v>
      </c>
      <c r="AM219" s="4"/>
      <c r="AN219" s="4">
        <v>0.9839</v>
      </c>
      <c r="AO219" s="4">
        <v>1.0447</v>
      </c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>
        <v>0.63449999999999995</v>
      </c>
      <c r="BG219" s="14">
        <v>0.70399999999999996</v>
      </c>
      <c r="BH219" s="14">
        <v>0.27589999999999998</v>
      </c>
      <c r="BI219" s="14">
        <v>8.8999999999999999E-3</v>
      </c>
      <c r="BJ219" s="14">
        <v>0.86099999999999999</v>
      </c>
      <c r="BK219" s="14">
        <v>0.65300000000000002</v>
      </c>
      <c r="BL219" s="14">
        <v>1</v>
      </c>
      <c r="BM219" s="14">
        <v>3.4064000000000001</v>
      </c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0.6341</v>
      </c>
      <c r="CU219" s="4">
        <v>0.70209999999999995</v>
      </c>
      <c r="CV219" s="4">
        <v>0.27979999999999999</v>
      </c>
      <c r="CW219" s="4">
        <v>8.8999999999999999E-3</v>
      </c>
      <c r="CX219" s="4">
        <v>0.85929999999999995</v>
      </c>
      <c r="CY219" s="4">
        <v>0.65210000000000001</v>
      </c>
      <c r="CZ219" s="4">
        <v>1</v>
      </c>
      <c r="DA219" s="4">
        <v>5.7050000000000001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0.64960000000000007</v>
      </c>
      <c r="II219" s="4">
        <f t="shared" si="97"/>
        <v>0.74159999999999993</v>
      </c>
      <c r="IJ219" s="4">
        <f t="shared" si="98"/>
        <v>0.25667142857142855</v>
      </c>
      <c r="IK219" s="4">
        <f t="shared" si="99"/>
        <v>1.0900000000000002E-2</v>
      </c>
      <c r="IL219" s="4">
        <f t="shared" si="100"/>
        <v>0.83819999999999995</v>
      </c>
      <c r="IM219" s="4">
        <f t="shared" si="101"/>
        <v>0.65254999999999996</v>
      </c>
      <c r="IN219" s="4">
        <f t="shared" si="102"/>
        <v>0.99770000000000003</v>
      </c>
      <c r="IO219" s="4">
        <f t="shared" si="103"/>
        <v>4.7191285714285707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r=0.1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r=0.1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r=0.1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r=0.9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k=5, r=0.1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k=5, r=0.1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k=5, r=0.9</v>
      </c>
    </row>
    <row r="220" spans="1:257" x14ac:dyDescent="0.2">
      <c r="A220" s="1" t="s">
        <v>189</v>
      </c>
      <c r="B220" s="4">
        <v>0.62029999999999996</v>
      </c>
      <c r="C220" s="4">
        <v>0.66539999999999999</v>
      </c>
      <c r="D220" s="4">
        <v>0.29349999999999998</v>
      </c>
      <c r="E220" s="4">
        <v>1.6000000000000001E-3</v>
      </c>
      <c r="F220" s="4">
        <v>0.8841</v>
      </c>
      <c r="G220" s="4"/>
      <c r="H220" s="4">
        <v>1</v>
      </c>
      <c r="I220" s="4">
        <v>7.6269999999999998</v>
      </c>
      <c r="J220" s="5">
        <v>0.62949999999999995</v>
      </c>
      <c r="K220" s="5">
        <v>0.68879999999999997</v>
      </c>
      <c r="L220" s="5">
        <v>0.28839999999999999</v>
      </c>
      <c r="M220" s="5">
        <v>4.7999999999999996E-3</v>
      </c>
      <c r="N220" s="5">
        <v>0.87450000000000006</v>
      </c>
      <c r="O220" s="5"/>
      <c r="P220" s="5">
        <v>1</v>
      </c>
      <c r="Q220" s="5">
        <v>6.2931999999999997</v>
      </c>
      <c r="R220" s="4">
        <v>0.63949999999999996</v>
      </c>
      <c r="S220" s="4">
        <v>0.70830000000000004</v>
      </c>
      <c r="T220" s="4">
        <v>0.2772</v>
      </c>
      <c r="U220" s="4">
        <v>8.8999999999999999E-3</v>
      </c>
      <c r="V220" s="4">
        <v>0.86060000000000003</v>
      </c>
      <c r="W220" s="4"/>
      <c r="X220" s="4">
        <v>1</v>
      </c>
      <c r="Y220" s="4">
        <v>4.7836999999999996</v>
      </c>
      <c r="Z220" s="5">
        <v>0.66100000000000003</v>
      </c>
      <c r="AA220" s="5">
        <v>0.75900000000000001</v>
      </c>
      <c r="AB220" s="5">
        <v>0.23780000000000001</v>
      </c>
      <c r="AC220" s="5">
        <v>1.4800000000000001E-2</v>
      </c>
      <c r="AD220" s="5">
        <v>0.83109999999999995</v>
      </c>
      <c r="AE220" s="5"/>
      <c r="AF220" s="5">
        <v>1</v>
      </c>
      <c r="AG220" s="5">
        <v>3.4367999999999999</v>
      </c>
      <c r="AH220" s="4">
        <v>0.74429999999999996</v>
      </c>
      <c r="AI220" s="4">
        <v>0.97199999999999998</v>
      </c>
      <c r="AJ220" s="4">
        <v>0.1424</v>
      </c>
      <c r="AK220" s="4">
        <v>2.87E-2</v>
      </c>
      <c r="AL220" s="4">
        <v>0.70630000000000004</v>
      </c>
      <c r="AM220" s="4"/>
      <c r="AN220" s="4">
        <v>0.9839</v>
      </c>
      <c r="AO220" s="4">
        <v>1.0475000000000001</v>
      </c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>
        <v>0.63980000000000004</v>
      </c>
      <c r="BG220" s="14">
        <v>0.70989999999999998</v>
      </c>
      <c r="BH220" s="14">
        <v>0.27610000000000001</v>
      </c>
      <c r="BI220" s="14">
        <v>8.8000000000000005E-3</v>
      </c>
      <c r="BJ220" s="14">
        <v>0.86160000000000003</v>
      </c>
      <c r="BK220" s="14">
        <v>0.65610000000000002</v>
      </c>
      <c r="BL220" s="14">
        <v>1</v>
      </c>
      <c r="BM220" s="14">
        <v>3.3692000000000002</v>
      </c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0.63990000000000002</v>
      </c>
      <c r="CU220" s="4">
        <v>0.70979999999999999</v>
      </c>
      <c r="CV220" s="4">
        <v>0.27939999999999998</v>
      </c>
      <c r="CW220" s="4">
        <v>8.8999999999999999E-3</v>
      </c>
      <c r="CX220" s="4">
        <v>0.86</v>
      </c>
      <c r="CY220" s="4">
        <v>0.65490000000000004</v>
      </c>
      <c r="CZ220" s="4">
        <v>1</v>
      </c>
      <c r="DA220" s="4">
        <v>5.7233000000000001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0.65347142857142859</v>
      </c>
      <c r="II220" s="4">
        <f t="shared" si="97"/>
        <v>0.74474285714285726</v>
      </c>
      <c r="IJ220" s="4">
        <f t="shared" si="98"/>
        <v>0.25640000000000002</v>
      </c>
      <c r="IK220" s="4">
        <f t="shared" si="99"/>
        <v>1.092857142857143E-2</v>
      </c>
      <c r="IL220" s="4">
        <f t="shared" si="100"/>
        <v>0.83974285714285724</v>
      </c>
      <c r="IM220" s="4">
        <f t="shared" si="101"/>
        <v>0.65549999999999997</v>
      </c>
      <c r="IN220" s="4">
        <f t="shared" si="102"/>
        <v>0.99770000000000003</v>
      </c>
      <c r="IO220" s="4">
        <f t="shared" si="103"/>
        <v>4.611528571428571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r=0.1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r=0.1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r=0.1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r=0.9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k=5, r=0.1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k=10,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k=5, r=0.1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k=5, r=0.9</v>
      </c>
    </row>
    <row r="221" spans="1:257" x14ac:dyDescent="0.2">
      <c r="A221" s="1" t="s">
        <v>190</v>
      </c>
      <c r="B221" s="4">
        <v>0.62209999999999999</v>
      </c>
      <c r="C221" s="4">
        <v>0.66830000000000001</v>
      </c>
      <c r="D221" s="4">
        <v>0.29349999999999998</v>
      </c>
      <c r="E221" s="4">
        <v>1.6000000000000001E-3</v>
      </c>
      <c r="F221" s="4">
        <v>0.88300000000000001</v>
      </c>
      <c r="G221" s="4"/>
      <c r="H221" s="4">
        <v>1</v>
      </c>
      <c r="I221" s="4">
        <v>7.8592000000000004</v>
      </c>
      <c r="J221" s="5">
        <v>0.63160000000000005</v>
      </c>
      <c r="K221" s="5">
        <v>0.69269999999999998</v>
      </c>
      <c r="L221" s="5">
        <v>0.28620000000000001</v>
      </c>
      <c r="M221" s="5">
        <v>4.7999999999999996E-3</v>
      </c>
      <c r="N221" s="5">
        <v>0.87370000000000003</v>
      </c>
      <c r="O221" s="5"/>
      <c r="P221" s="5">
        <v>1</v>
      </c>
      <c r="Q221" s="5">
        <v>6.4928999999999997</v>
      </c>
      <c r="R221" s="4">
        <v>0.64119999999999999</v>
      </c>
      <c r="S221" s="4">
        <v>0.71140000000000003</v>
      </c>
      <c r="T221" s="4">
        <v>0.27739999999999998</v>
      </c>
      <c r="U221" s="4">
        <v>8.8999999999999999E-3</v>
      </c>
      <c r="V221" s="4">
        <v>0.86009999999999998</v>
      </c>
      <c r="W221" s="4"/>
      <c r="X221" s="4">
        <v>1</v>
      </c>
      <c r="Y221" s="4">
        <v>4.6939000000000002</v>
      </c>
      <c r="Z221" s="5">
        <v>0.66249999999999998</v>
      </c>
      <c r="AA221" s="5">
        <v>0.76180000000000003</v>
      </c>
      <c r="AB221" s="5">
        <v>0.2379</v>
      </c>
      <c r="AC221" s="5">
        <v>1.4800000000000001E-2</v>
      </c>
      <c r="AD221" s="5">
        <v>0.83079999999999998</v>
      </c>
      <c r="AE221" s="5"/>
      <c r="AF221" s="5">
        <v>1</v>
      </c>
      <c r="AG221" s="5">
        <v>3.4649999999999999</v>
      </c>
      <c r="AH221" s="4">
        <v>0.74480000000000002</v>
      </c>
      <c r="AI221" s="4">
        <v>0.97230000000000005</v>
      </c>
      <c r="AJ221" s="4">
        <v>0.14219999999999999</v>
      </c>
      <c r="AK221" s="4">
        <v>2.8799999999999999E-2</v>
      </c>
      <c r="AL221" s="4">
        <v>0.70650000000000002</v>
      </c>
      <c r="AM221" s="4"/>
      <c r="AN221" s="4">
        <v>0.9839</v>
      </c>
      <c r="AO221" s="4">
        <v>1.0475000000000001</v>
      </c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>
        <v>0.64170000000000005</v>
      </c>
      <c r="BG221" s="14">
        <v>0.71350000000000002</v>
      </c>
      <c r="BH221" s="14">
        <v>0.27600000000000002</v>
      </c>
      <c r="BI221" s="14">
        <v>8.8999999999999999E-3</v>
      </c>
      <c r="BJ221" s="14">
        <v>0.86109999999999998</v>
      </c>
      <c r="BK221" s="14">
        <v>0.6552</v>
      </c>
      <c r="BL221" s="14">
        <v>1</v>
      </c>
      <c r="BM221" s="14">
        <v>6.8249000000000004</v>
      </c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0.64190000000000003</v>
      </c>
      <c r="CU221" s="4">
        <v>0.71379999999999999</v>
      </c>
      <c r="CV221" s="4">
        <v>0.2802</v>
      </c>
      <c r="CW221" s="4">
        <v>8.8999999999999999E-3</v>
      </c>
      <c r="CX221" s="4">
        <v>0.85940000000000005</v>
      </c>
      <c r="CY221" s="4">
        <v>0.65400000000000003</v>
      </c>
      <c r="CZ221" s="4">
        <v>1</v>
      </c>
      <c r="DA221" s="4">
        <v>5.8244999999999996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0.65511428571428565</v>
      </c>
      <c r="II221" s="4">
        <f t="shared" si="97"/>
        <v>0.7476857142857144</v>
      </c>
      <c r="IJ221" s="4">
        <f t="shared" si="98"/>
        <v>0.25620000000000004</v>
      </c>
      <c r="IK221" s="4">
        <f t="shared" si="99"/>
        <v>1.0957142857142858E-2</v>
      </c>
      <c r="IL221" s="4">
        <f t="shared" si="100"/>
        <v>0.83922857142857143</v>
      </c>
      <c r="IM221" s="4">
        <f t="shared" si="101"/>
        <v>0.65460000000000007</v>
      </c>
      <c r="IN221" s="4">
        <f t="shared" si="102"/>
        <v>0.99770000000000003</v>
      </c>
      <c r="IO221" s="4">
        <f t="shared" si="103"/>
        <v>5.1725571428571424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r=0.1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r=0.1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r=0.1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r=0.9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k=5, r=0.1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k=10,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k=5, r=0.1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k=5, r=0.9</v>
      </c>
    </row>
    <row r="222" spans="1:257" x14ac:dyDescent="0.2">
      <c r="A222" s="1" t="s">
        <v>191</v>
      </c>
      <c r="B222" s="4">
        <v>0.61409999999999998</v>
      </c>
      <c r="C222" s="4">
        <v>0.65210000000000001</v>
      </c>
      <c r="D222" s="4">
        <v>0.30399999999999999</v>
      </c>
      <c r="E222" s="4">
        <v>1.6000000000000001E-3</v>
      </c>
      <c r="F222" s="4">
        <v>0.88639999999999997</v>
      </c>
      <c r="G222" s="4"/>
      <c r="H222" s="4">
        <v>1</v>
      </c>
      <c r="I222" s="4">
        <v>7.6359000000000004</v>
      </c>
      <c r="J222" s="5">
        <v>0.624</v>
      </c>
      <c r="K222" s="5">
        <v>0.67759999999999998</v>
      </c>
      <c r="L222" s="5">
        <v>0.29559999999999997</v>
      </c>
      <c r="M222" s="5">
        <v>4.7999999999999996E-3</v>
      </c>
      <c r="N222" s="5">
        <v>0.87490000000000001</v>
      </c>
      <c r="O222" s="5"/>
      <c r="P222" s="5">
        <v>1</v>
      </c>
      <c r="Q222" s="5">
        <v>6.3148999999999997</v>
      </c>
      <c r="R222" s="4">
        <v>0.63490000000000002</v>
      </c>
      <c r="S222" s="4">
        <v>0.69950000000000001</v>
      </c>
      <c r="T222" s="4">
        <v>0.28699999999999998</v>
      </c>
      <c r="U222" s="4">
        <v>8.8999999999999999E-3</v>
      </c>
      <c r="V222" s="4">
        <v>0.85980000000000001</v>
      </c>
      <c r="W222" s="4"/>
      <c r="X222" s="4">
        <v>1</v>
      </c>
      <c r="Y222" s="4">
        <v>4.6426999999999996</v>
      </c>
      <c r="Z222" s="5">
        <v>0.65980000000000005</v>
      </c>
      <c r="AA222" s="5">
        <v>0.75849999999999995</v>
      </c>
      <c r="AB222" s="5">
        <v>0.2334</v>
      </c>
      <c r="AC222" s="5">
        <v>1.4800000000000001E-2</v>
      </c>
      <c r="AD222" s="5">
        <v>0.82789999999999997</v>
      </c>
      <c r="AE222" s="5"/>
      <c r="AF222" s="5">
        <v>1</v>
      </c>
      <c r="AG222" s="5">
        <v>3.4577</v>
      </c>
      <c r="AH222" s="4">
        <v>0.74729999999999996</v>
      </c>
      <c r="AI222" s="4">
        <v>0.97989999999999999</v>
      </c>
      <c r="AJ222" s="4">
        <v>0.1401</v>
      </c>
      <c r="AK222" s="4">
        <v>2.86E-2</v>
      </c>
      <c r="AL222" s="4">
        <v>0.70250000000000001</v>
      </c>
      <c r="AM222" s="4"/>
      <c r="AN222" s="4">
        <v>0.9839</v>
      </c>
      <c r="AO222" s="4">
        <v>1.0532999999999999</v>
      </c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>
        <v>0.63580000000000003</v>
      </c>
      <c r="BG222" s="14">
        <v>0.70209999999999995</v>
      </c>
      <c r="BH222" s="14">
        <v>0.28110000000000002</v>
      </c>
      <c r="BI222" s="14">
        <v>8.8999999999999999E-3</v>
      </c>
      <c r="BJ222" s="14">
        <v>0.86150000000000004</v>
      </c>
      <c r="BK222" s="14">
        <v>0.65429999999999999</v>
      </c>
      <c r="BL222" s="14">
        <v>1</v>
      </c>
      <c r="BM222" s="14">
        <v>7.4753999999999996</v>
      </c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0.63570000000000004</v>
      </c>
      <c r="CU222" s="4">
        <v>0.70189999999999997</v>
      </c>
      <c r="CV222" s="4">
        <v>0.28410000000000002</v>
      </c>
      <c r="CW222" s="4">
        <v>8.8999999999999999E-3</v>
      </c>
      <c r="CX222" s="4">
        <v>0.85970000000000002</v>
      </c>
      <c r="CY222" s="4">
        <v>0.6532</v>
      </c>
      <c r="CZ222" s="4">
        <v>1</v>
      </c>
      <c r="DA222" s="4">
        <v>5.7198000000000002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0.65022857142857149</v>
      </c>
      <c r="II222" s="4">
        <f t="shared" si="97"/>
        <v>0.73880000000000001</v>
      </c>
      <c r="IJ222" s="4">
        <f t="shared" si="98"/>
        <v>0.26075714285714285</v>
      </c>
      <c r="IK222" s="4">
        <f t="shared" si="99"/>
        <v>1.092857142857143E-2</v>
      </c>
      <c r="IL222" s="4">
        <f t="shared" si="100"/>
        <v>0.83895714285714285</v>
      </c>
      <c r="IM222" s="4">
        <f t="shared" si="101"/>
        <v>0.65375000000000005</v>
      </c>
      <c r="IN222" s="4">
        <f t="shared" si="102"/>
        <v>0.99770000000000003</v>
      </c>
      <c r="IO222" s="4">
        <f t="shared" si="103"/>
        <v>5.1856714285714292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r=0.1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r=0.1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r=0.1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r=0.9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k=5, r=0.1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k=10,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k=5, r=0.1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k=5, r=0.9</v>
      </c>
    </row>
    <row r="223" spans="1:257" x14ac:dyDescent="0.2">
      <c r="A223" s="1" t="s">
        <v>192</v>
      </c>
      <c r="B223" s="4">
        <v>0.61560000000000004</v>
      </c>
      <c r="C223" s="4">
        <v>0.65500000000000003</v>
      </c>
      <c r="D223" s="4">
        <v>0.30509999999999998</v>
      </c>
      <c r="E223" s="4">
        <v>1.6000000000000001E-3</v>
      </c>
      <c r="F223" s="4">
        <v>0.88480000000000003</v>
      </c>
      <c r="G223" s="4"/>
      <c r="H223" s="4">
        <v>1</v>
      </c>
      <c r="I223" s="4">
        <v>7.8559000000000001</v>
      </c>
      <c r="J223" s="5">
        <v>0.626</v>
      </c>
      <c r="K223" s="5">
        <v>0.68130000000000002</v>
      </c>
      <c r="L223" s="5">
        <v>0.2959</v>
      </c>
      <c r="M223" s="5">
        <v>4.7999999999999996E-3</v>
      </c>
      <c r="N223" s="5">
        <v>0.87460000000000004</v>
      </c>
      <c r="O223" s="5"/>
      <c r="P223" s="5">
        <v>1</v>
      </c>
      <c r="Q223" s="5">
        <v>6.1360000000000001</v>
      </c>
      <c r="R223" s="4">
        <v>0.63670000000000004</v>
      </c>
      <c r="S223" s="4">
        <v>0.70330000000000004</v>
      </c>
      <c r="T223" s="4">
        <v>0.2848</v>
      </c>
      <c r="U223" s="4">
        <v>8.8999999999999999E-3</v>
      </c>
      <c r="V223" s="4">
        <v>0.85940000000000005</v>
      </c>
      <c r="W223" s="4"/>
      <c r="X223" s="4">
        <v>1</v>
      </c>
      <c r="Y223" s="4">
        <v>4.79</v>
      </c>
      <c r="Z223" s="5">
        <v>0.66139999999999999</v>
      </c>
      <c r="AA223" s="5">
        <v>0.76139999999999997</v>
      </c>
      <c r="AB223" s="5">
        <v>0.23219999999999999</v>
      </c>
      <c r="AC223" s="5">
        <v>1.4800000000000001E-2</v>
      </c>
      <c r="AD223" s="5">
        <v>0.82769999999999999</v>
      </c>
      <c r="AE223" s="5"/>
      <c r="AF223" s="5">
        <v>1</v>
      </c>
      <c r="AG223" s="5">
        <v>3.4954999999999998</v>
      </c>
      <c r="AH223" s="4">
        <v>0.74780000000000002</v>
      </c>
      <c r="AI223" s="4">
        <v>0.98009999999999997</v>
      </c>
      <c r="AJ223" s="4">
        <v>0.1401</v>
      </c>
      <c r="AK223" s="4">
        <v>2.86E-2</v>
      </c>
      <c r="AL223" s="4">
        <v>0.70269999999999999</v>
      </c>
      <c r="AM223" s="4"/>
      <c r="AN223" s="4">
        <v>0.9839</v>
      </c>
      <c r="AO223" s="4">
        <v>1.0575000000000001</v>
      </c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>
        <v>0.63770000000000004</v>
      </c>
      <c r="BG223" s="14">
        <v>0.70569999999999999</v>
      </c>
      <c r="BH223" s="14">
        <v>0.28100000000000003</v>
      </c>
      <c r="BI223" s="14">
        <v>8.8999999999999999E-3</v>
      </c>
      <c r="BJ223" s="14">
        <v>0.86109999999999998</v>
      </c>
      <c r="BK223" s="14">
        <v>0.65349999999999997</v>
      </c>
      <c r="BL223" s="14">
        <v>1</v>
      </c>
      <c r="BM223" s="14">
        <v>7.7196999999999996</v>
      </c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0.63759999999999994</v>
      </c>
      <c r="CU223" s="4">
        <v>0.70569999999999999</v>
      </c>
      <c r="CV223" s="4">
        <v>0.28470000000000001</v>
      </c>
      <c r="CW223" s="4">
        <v>8.8999999999999999E-3</v>
      </c>
      <c r="CX223" s="4">
        <v>0.8589</v>
      </c>
      <c r="CY223" s="4">
        <v>0.65239999999999998</v>
      </c>
      <c r="CZ223" s="4">
        <v>1</v>
      </c>
      <c r="DA223" s="4">
        <v>5.8259999999999996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0.65182857142857131</v>
      </c>
      <c r="II223" s="4">
        <f t="shared" si="97"/>
        <v>0.74178571428571438</v>
      </c>
      <c r="IJ223" s="4">
        <f t="shared" si="98"/>
        <v>0.26054285714285713</v>
      </c>
      <c r="IK223" s="4">
        <f t="shared" si="99"/>
        <v>1.092857142857143E-2</v>
      </c>
      <c r="IL223" s="4">
        <f t="shared" si="100"/>
        <v>0.83845714285714301</v>
      </c>
      <c r="IM223" s="4">
        <f t="shared" si="101"/>
        <v>0.65294999999999992</v>
      </c>
      <c r="IN223" s="4">
        <f t="shared" si="102"/>
        <v>0.99770000000000003</v>
      </c>
      <c r="IO223" s="4">
        <f t="shared" si="103"/>
        <v>5.2686571428571431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r=0.1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r=0.1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r=0.1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r=0.9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k=5, r=0.1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k=10,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k=5, r=0.1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k=5, r=0.9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>
        <v>0.66690000000000005</v>
      </c>
      <c r="S224" s="4">
        <v>0.77190000000000003</v>
      </c>
      <c r="T224" s="4">
        <v>0.1923</v>
      </c>
      <c r="U224" s="4">
        <v>2.3699999999999999E-2</v>
      </c>
      <c r="V224" s="4">
        <v>0.81100000000000005</v>
      </c>
      <c r="W224" s="4">
        <v>0.23130000000000001</v>
      </c>
      <c r="X224" s="4">
        <v>1</v>
      </c>
      <c r="Y224" s="4">
        <v>1.2027000000000001</v>
      </c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>
        <v>0.66690000000000005</v>
      </c>
      <c r="BG224" s="14">
        <v>0.77329999999999999</v>
      </c>
      <c r="BH224" s="14">
        <v>0.18840000000000001</v>
      </c>
      <c r="BI224" s="14">
        <v>2.3800000000000002E-2</v>
      </c>
      <c r="BJ224" s="14">
        <v>0.81269999999999998</v>
      </c>
      <c r="BK224" s="14">
        <v>0.23</v>
      </c>
      <c r="BL224" s="14">
        <v>1</v>
      </c>
      <c r="BM224" s="14">
        <v>1.5659000000000001</v>
      </c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0.66700000000000004</v>
      </c>
      <c r="CU224" s="4">
        <v>0.77380000000000004</v>
      </c>
      <c r="CV224" s="4">
        <v>0.1928</v>
      </c>
      <c r="CW224" s="4">
        <v>2.3699999999999999E-2</v>
      </c>
      <c r="CX224" s="4">
        <v>0.81240000000000001</v>
      </c>
      <c r="CY224" s="4">
        <v>0.23050000000000001</v>
      </c>
      <c r="CZ224" s="4">
        <v>1</v>
      </c>
      <c r="DA224" s="4">
        <v>1.9003000000000001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0.66693333333333327</v>
      </c>
      <c r="II224" s="4">
        <f t="shared" si="97"/>
        <v>0.77300000000000002</v>
      </c>
      <c r="IJ224" s="4">
        <f t="shared" si="98"/>
        <v>0.19116666666666668</v>
      </c>
      <c r="IK224" s="4">
        <f t="shared" si="99"/>
        <v>2.3733333333333332E-2</v>
      </c>
      <c r="IL224" s="4">
        <f t="shared" si="100"/>
        <v>0.81203333333333327</v>
      </c>
      <c r="IM224" s="4">
        <f t="shared" si="101"/>
        <v>0.23060000000000003</v>
      </c>
      <c r="IN224" s="4">
        <f t="shared" si="102"/>
        <v>1</v>
      </c>
      <c r="IO224" s="4">
        <f t="shared" si="103"/>
        <v>1.5563000000000002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k=15,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k=10,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k=10,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k=5,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k=5,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0.65959999999999996</v>
      </c>
      <c r="S225" s="4">
        <v>0.76380000000000003</v>
      </c>
      <c r="T225" s="4">
        <v>0.24690000000000001</v>
      </c>
      <c r="U225" s="4">
        <v>1.37E-2</v>
      </c>
      <c r="V225" s="4">
        <v>0.84499999999999997</v>
      </c>
      <c r="W225" s="4">
        <v>0.41699999999999998</v>
      </c>
      <c r="X225" s="4">
        <v>1</v>
      </c>
      <c r="Y225" s="4">
        <v>1.1959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>
        <v>0.66010000000000002</v>
      </c>
      <c r="BG225" s="14">
        <v>0.76680000000000004</v>
      </c>
      <c r="BH225" s="14">
        <v>0.2422</v>
      </c>
      <c r="BI225" s="14">
        <v>1.38E-2</v>
      </c>
      <c r="BJ225" s="14">
        <v>0.84540000000000004</v>
      </c>
      <c r="BK225" s="14">
        <v>0.4143</v>
      </c>
      <c r="BL225" s="14">
        <v>1</v>
      </c>
      <c r="BM225" s="14">
        <v>1.5206999999999999</v>
      </c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0.6603</v>
      </c>
      <c r="CU225" s="4">
        <v>0.76639999999999997</v>
      </c>
      <c r="CV225" s="4">
        <v>0.24410000000000001</v>
      </c>
      <c r="CW225" s="4">
        <v>1.38E-2</v>
      </c>
      <c r="CX225" s="4">
        <v>0.84530000000000005</v>
      </c>
      <c r="CY225" s="4">
        <v>0.41349999999999998</v>
      </c>
      <c r="CZ225" s="4">
        <v>1</v>
      </c>
      <c r="DA225" s="4">
        <v>1.9583999999999999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0.66</v>
      </c>
      <c r="II225" s="4">
        <f t="shared" ref="II225" si="145">AVERAGEIFS(B225:IG225,metrics.rec,"MSE")</f>
        <v>0.76566666666666672</v>
      </c>
      <c r="IJ225" s="4">
        <f t="shared" ref="IJ225" si="146">AVERAGEIFS(B225:IG225,metrics.rec,"R")</f>
        <v>0.24439999999999998</v>
      </c>
      <c r="IK225" s="4">
        <f t="shared" ref="IK225" si="147">AVERAGEIFS(B225:IG225,metrics.rec,"Precision")</f>
        <v>1.3766666666666668E-2</v>
      </c>
      <c r="IL225" s="4">
        <f t="shared" ref="IL225" si="148">AVERAGEIFS(B225:IG225,metrics.rec,"Recall")</f>
        <v>0.84523333333333328</v>
      </c>
      <c r="IM225" s="4">
        <f t="shared" ref="IM225" si="149">AVERAGEIFS(B225:IG225,metrics.rec,"Coverage")</f>
        <v>0.41493333333333332</v>
      </c>
      <c r="IN225" s="4">
        <f t="shared" ref="IN225" si="150">AVERAGEIFS(B225:IG225,metrics.rec,"Recatio")</f>
        <v>1</v>
      </c>
      <c r="IO225" s="4">
        <f t="shared" ref="IO225" si="151">AVERAGEIFS(B225:IG225,metrics.rec,"Time")</f>
        <v>1.5583333333333333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k=10,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k=5,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k=5, r=0.5</v>
      </c>
    </row>
    <row r="226" spans="1:257" x14ac:dyDescent="0.2">
      <c r="A226" s="1" t="s">
        <v>193</v>
      </c>
      <c r="B226" s="4">
        <v>0.61109999999999998</v>
      </c>
      <c r="C226" s="4">
        <v>0.64610000000000001</v>
      </c>
      <c r="D226" s="4">
        <v>0.313</v>
      </c>
      <c r="E226" s="4">
        <v>2.5000000000000001E-3</v>
      </c>
      <c r="F226" s="4">
        <v>0.86719999999999997</v>
      </c>
      <c r="G226" s="4"/>
      <c r="H226" s="4">
        <v>1</v>
      </c>
      <c r="I226" s="4">
        <v>7.3994999999999997</v>
      </c>
      <c r="J226" s="5">
        <v>0.63239999999999996</v>
      </c>
      <c r="K226" s="5">
        <v>0.69130000000000003</v>
      </c>
      <c r="L226" s="5">
        <v>0.3009</v>
      </c>
      <c r="M226" s="5">
        <v>7.6E-3</v>
      </c>
      <c r="N226" s="5">
        <v>0.85360000000000003</v>
      </c>
      <c r="O226" s="5"/>
      <c r="P226" s="5">
        <v>1</v>
      </c>
      <c r="Q226" s="5">
        <v>5.9332000000000003</v>
      </c>
      <c r="R226" s="4">
        <v>0.65639999999999998</v>
      </c>
      <c r="S226" s="4">
        <v>0.74099999999999999</v>
      </c>
      <c r="T226" s="4">
        <v>0.27139999999999997</v>
      </c>
      <c r="U226" s="4">
        <v>1.4500000000000001E-2</v>
      </c>
      <c r="V226" s="4">
        <v>0.82789999999999997</v>
      </c>
      <c r="W226" s="4"/>
      <c r="X226" s="4">
        <v>1</v>
      </c>
      <c r="Y226" s="4">
        <v>4.6966000000000001</v>
      </c>
      <c r="Z226" s="5">
        <v>0.70489999999999997</v>
      </c>
      <c r="AA226" s="5">
        <v>0.85040000000000004</v>
      </c>
      <c r="AB226" s="5">
        <v>0.216</v>
      </c>
      <c r="AC226" s="5">
        <v>2.5499999999999998E-2</v>
      </c>
      <c r="AD226" s="5">
        <v>0.78269999999999995</v>
      </c>
      <c r="AE226" s="5"/>
      <c r="AF226" s="5">
        <v>1</v>
      </c>
      <c r="AG226" s="5">
        <v>3.4005000000000001</v>
      </c>
      <c r="AH226" s="4">
        <v>0.77859999999999996</v>
      </c>
      <c r="AI226" s="4">
        <v>1.0424</v>
      </c>
      <c r="AJ226" s="4">
        <v>0.12770000000000001</v>
      </c>
      <c r="AK226" s="4">
        <v>7.8899999999999998E-2</v>
      </c>
      <c r="AL226" s="4">
        <v>0.53010000000000002</v>
      </c>
      <c r="AM226" s="4"/>
      <c r="AN226" s="4">
        <v>0.97670000000000001</v>
      </c>
      <c r="AO226" s="4">
        <v>1.0214000000000001</v>
      </c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>
        <v>0.65880000000000005</v>
      </c>
      <c r="BG226" s="14">
        <v>0.74660000000000004</v>
      </c>
      <c r="BH226" s="14">
        <v>0.26910000000000001</v>
      </c>
      <c r="BI226" s="14">
        <v>1.43E-2</v>
      </c>
      <c r="BJ226" s="14">
        <v>0.83030000000000004</v>
      </c>
      <c r="BK226" s="14">
        <v>0.39019999999999999</v>
      </c>
      <c r="BL226" s="14">
        <v>1</v>
      </c>
      <c r="BM226" s="14">
        <v>6.6070000000000002</v>
      </c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0.65859999999999996</v>
      </c>
      <c r="CU226" s="4">
        <v>0.746</v>
      </c>
      <c r="CV226" s="4">
        <v>0.26860000000000001</v>
      </c>
      <c r="CW226" s="4">
        <v>1.44E-2</v>
      </c>
      <c r="CX226" s="4">
        <v>0.82930000000000004</v>
      </c>
      <c r="CY226" s="4">
        <v>0.39050000000000001</v>
      </c>
      <c r="CZ226" s="4">
        <v>1</v>
      </c>
      <c r="DA226" s="4">
        <v>5.6093000000000002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0.67154285714285711</v>
      </c>
      <c r="II226" s="4">
        <f t="shared" si="97"/>
        <v>0.78054285714285732</v>
      </c>
      <c r="IJ226" s="4">
        <f t="shared" si="98"/>
        <v>0.25238571428571427</v>
      </c>
      <c r="IK226" s="4">
        <f t="shared" si="99"/>
        <v>2.2528571428571429E-2</v>
      </c>
      <c r="IL226" s="4">
        <f t="shared" si="100"/>
        <v>0.78872857142857156</v>
      </c>
      <c r="IM226" s="4">
        <f t="shared" si="101"/>
        <v>0.39034999999999997</v>
      </c>
      <c r="IN226" s="4">
        <f t="shared" si="102"/>
        <v>0.99667142857142854</v>
      </c>
      <c r="IO226" s="4">
        <f t="shared" si="103"/>
        <v>4.9524999999999997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r=0.1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r=0.1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r=0.1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k=5, r=0.9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k=5, r=0.1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k=15,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k=5, r=0.1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k=5, r=0.9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>
        <v>0.66720000000000002</v>
      </c>
      <c r="S227" s="4">
        <v>0.77790000000000004</v>
      </c>
      <c r="T227" s="4">
        <v>0.21479999999999999</v>
      </c>
      <c r="U227" s="4">
        <v>1.72E-2</v>
      </c>
      <c r="V227" s="4">
        <v>0.82769999999999999</v>
      </c>
      <c r="W227" s="4">
        <v>0.3261</v>
      </c>
      <c r="X227" s="4">
        <v>1</v>
      </c>
      <c r="Y227" s="4">
        <v>1.2957000000000001</v>
      </c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>
        <v>0.66720000000000002</v>
      </c>
      <c r="BG227" s="14">
        <v>0.77910000000000001</v>
      </c>
      <c r="BH227" s="14">
        <v>0.20649999999999999</v>
      </c>
      <c r="BI227" s="14">
        <v>1.7299999999999999E-2</v>
      </c>
      <c r="BJ227" s="14">
        <v>0.82850000000000001</v>
      </c>
      <c r="BK227" s="14">
        <v>0.32269999999999999</v>
      </c>
      <c r="BL227" s="14">
        <v>1</v>
      </c>
      <c r="BM227" s="14">
        <v>1.6766000000000001</v>
      </c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0.66679999999999995</v>
      </c>
      <c r="CU227" s="4">
        <v>0.77790000000000004</v>
      </c>
      <c r="CV227" s="4">
        <v>0.21029999999999999</v>
      </c>
      <c r="CW227" s="4">
        <v>1.7299999999999999E-2</v>
      </c>
      <c r="CX227" s="4">
        <v>0.82799999999999996</v>
      </c>
      <c r="CY227" s="4">
        <v>0.32329999999999998</v>
      </c>
      <c r="CZ227" s="4">
        <v>1</v>
      </c>
      <c r="DA227" s="4">
        <v>2.0882000000000001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0.66706666666666659</v>
      </c>
      <c r="II227" s="4">
        <f t="shared" si="97"/>
        <v>0.7783000000000001</v>
      </c>
      <c r="IJ227" s="4">
        <f t="shared" si="98"/>
        <v>0.21053333333333332</v>
      </c>
      <c r="IK227" s="4">
        <f t="shared" si="99"/>
        <v>1.7266666666666666E-2</v>
      </c>
      <c r="IL227" s="4">
        <f t="shared" si="100"/>
        <v>0.82806666666666662</v>
      </c>
      <c r="IM227" s="4">
        <f t="shared" si="101"/>
        <v>0.32403333333333334</v>
      </c>
      <c r="IN227" s="4">
        <f t="shared" si="102"/>
        <v>1</v>
      </c>
      <c r="IO227" s="4">
        <f t="shared" si="103"/>
        <v>1.6868333333333334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k=5,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k=10,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k=10,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k=5,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k=5,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0.65910000000000002</v>
      </c>
      <c r="S228" s="4">
        <v>0.75439999999999996</v>
      </c>
      <c r="T228" s="4">
        <v>0.21779999999999999</v>
      </c>
      <c r="U228" s="4">
        <v>2.2499999999999999E-2</v>
      </c>
      <c r="V228" s="4">
        <v>0.8196</v>
      </c>
      <c r="W228" s="4">
        <v>0.247</v>
      </c>
      <c r="X228" s="4">
        <v>1</v>
      </c>
      <c r="Y228" s="4">
        <v>1.2163999999999999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>
        <v>0.65939999999999999</v>
      </c>
      <c r="BG228" s="14">
        <v>0.75680000000000003</v>
      </c>
      <c r="BH228" s="14">
        <v>0.20899999999999999</v>
      </c>
      <c r="BI228" s="14">
        <v>2.2499999999999999E-2</v>
      </c>
      <c r="BJ228" s="14">
        <v>0.82040000000000002</v>
      </c>
      <c r="BK228" s="14">
        <v>0.2457</v>
      </c>
      <c r="BL228" s="14">
        <v>1</v>
      </c>
      <c r="BM228" s="14">
        <v>1.4593</v>
      </c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16"/>
      <c r="CU228" s="16"/>
      <c r="CV228" s="16"/>
      <c r="CW228" s="16"/>
      <c r="CX228" s="16"/>
      <c r="CY228" s="16"/>
      <c r="CZ228" s="16"/>
      <c r="DA228" s="16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0.65925</v>
      </c>
      <c r="II228" s="4">
        <f t="shared" si="97"/>
        <v>0.75560000000000005</v>
      </c>
      <c r="IJ228" s="4">
        <f t="shared" si="98"/>
        <v>0.21339999999999998</v>
      </c>
      <c r="IK228" s="4">
        <f t="shared" si="99"/>
        <v>2.2499999999999999E-2</v>
      </c>
      <c r="IL228" s="4">
        <f t="shared" si="100"/>
        <v>0.82000000000000006</v>
      </c>
      <c r="IM228" s="4">
        <f t="shared" si="101"/>
        <v>0.24635000000000001</v>
      </c>
      <c r="IN228" s="4">
        <f t="shared" si="102"/>
        <v>1</v>
      </c>
      <c r="IO228" s="4">
        <f t="shared" si="103"/>
        <v>1.33785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k=5,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k=5,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k=5,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str" cm="1">
        <f t="array" aca="1" ref="B230" ca="1">INDIRECT(ADDRESS(MATCH(MIN(_xlfn._xlws.FILTER(B7:B229,H7:H229&gt;0.5)),B7:B229,0)+6,1))</f>
        <v>BI22.ZSim</v>
      </c>
      <c r="C230" s="8" t="str" cm="1">
        <f t="array" aca="1" ref="C230" ca="1">INDIRECT(ADDRESS(MATCH(MIN(_xlfn._xlws.FILTER(C7:C229,H7:H229&gt;0.5)),C7:C229,0)+6,1))</f>
        <v>BI22.ZSim</v>
      </c>
      <c r="D230" s="8" t="str" cm="1">
        <f t="array" aca="1" ref="D230" ca="1">INDIRECT(ADDRESS(MATCH(MAX(_xlfn._xlws.FILTER(D7:D229,H7:H229&gt;0.5)),D7:D229,0)+6,1))</f>
        <v>BI22.ZSim</v>
      </c>
      <c r="E230" s="8" t="str" cm="1">
        <f t="array" aca="1" ref="E230" ca="1">INDIRECT(ADDRESS(MATCH(MAX(_xlfn._xlws.FILTER(E7:E229,H7:H229&gt;0.5)),E7:E229,0)+6,1))</f>
        <v>BU01.JaccardMulti</v>
      </c>
      <c r="F230" s="8" t="str" cm="1">
        <f t="array" aca="1" ref="F230" ca="1">INDIRECT(ADDRESS(MATCH(MAX(_xlfn._xlws.FILTER(F7:F229,H7:H229&gt;0.5)),F7:F229,0)+6,1))</f>
        <v>BI01.JaccardMulti</v>
      </c>
      <c r="G230" s="8" t="e" cm="1">
        <f t="array" aca="1" ref="G230" ca="1">INDIRECT(ADDRESS(MATCH(MAX(_xlfn._xlws.FILTER(G7:G229,H7:H229&gt;0.5)),G7:G229,0)+6,1))</f>
        <v>#N/A</v>
      </c>
      <c r="H230" s="8" t="str" cm="1">
        <f t="array" aca="1" ref="H230" ca="1">INDIRECT(ADDRESS(MATCH(MAX(_xlfn._xlws.FILTER(H7:H229,H7:H229&gt;0.5)),H7:H229,0)+6,1))</f>
        <v>AI01.Jaccard</v>
      </c>
      <c r="I230" s="8" t="str" cm="1">
        <f t="array" aca="1" ref="I230" ca="1">INDIRECT(ADDRESS(MATCH(MIN(_xlfn._xlws.FILTER(I7:I229,H7:H229&gt;0.5)),I7:I229,0)+6,1))</f>
        <v>CU14.Amer.CPC</v>
      </c>
      <c r="J230" s="12" t="str" cm="1">
        <f t="array" aca="1" ref="J230" ca="1">INDIRECT(ADDRESS(MATCH(MIN(_xlfn._xlws.FILTER(J7:J229,P7:P229&gt;cr)),J7:J229,0)+6,1))</f>
        <v>BI22.ZSim</v>
      </c>
      <c r="K230" s="12" t="str" cm="1">
        <f t="array" aca="1" ref="K230" ca="1">INDIRECT(ADDRESS(MATCH(MIN(_xlfn._xlws.FILTER(K7:K229,P7:P229&gt;cr)),K7:K229,0)+6,1))</f>
        <v>BI22.ZSim</v>
      </c>
      <c r="L230" s="12" t="str" cm="1">
        <f t="array" aca="1" ref="L230" ca="1">INDIRECT(ADDRESS(MATCH(MAX(_xlfn._xlws.FILTER(L7:L229,P7:P229&gt;cr)),L7:L229,0)+6,1))</f>
        <v>BI22.ZSim</v>
      </c>
      <c r="M230" s="12" t="str" cm="1">
        <f t="array" aca="1" ref="M230" ca="1">INDIRECT(ADDRESS(MATCH(MAX(_xlfn._xlws.FILTER(M7:M229,P7:P229&gt;cr)),M7:M229,0)+6,1))</f>
        <v>AI05.SRC</v>
      </c>
      <c r="N230" s="12" t="str" cm="1">
        <f t="array" aca="1" ref="N230" ca="1">INDIRECT(ADDRESS(MATCH(MAX(_xlfn._xlws.FILTER(N7:N229,P7:P229&gt;cr)),N7:N229,0)+6,1))</f>
        <v>BI01.JaccardMulti</v>
      </c>
      <c r="O230" s="12" t="e" cm="1">
        <f t="array" aca="1" ref="O230" ca="1">INDIRECT(ADDRESS(MATCH(MAX(_xlfn._xlws.FILTER(O7:O229,P7:P229&gt;cr)),O7:O229,0)+6,1))</f>
        <v>#N/A</v>
      </c>
      <c r="P230" s="12" t="str" cm="1">
        <f t="array" aca="1" ref="P230" ca="1">INDIRECT(ADDRESS(MATCH(MAX(_xlfn._xlws.FILTER(P7:P229,P7:P229&gt;cr)),P7:P229,0)+6,1))</f>
        <v>AI01.Jaccard</v>
      </c>
      <c r="Q230" s="12" t="str" cm="1">
        <f t="array" aca="1" ref="Q230" ca="1">INDIRECT(ADDRESS(MATCH(MIN(_xlfn._xlws.FILTER(Q7:Q229,P7:P229&gt;cr)),Q7:Q229,0)+6,1))</f>
        <v>BU16.TAN</v>
      </c>
      <c r="R230" s="8" t="str" cm="1">
        <f t="array" aca="1" ref="R230" ca="1">INDIRECT(ADDRESS(MATCH(MIN(_xlfn._xlws.FILTER(R7:R229,X7:X229&gt;cr)),R7:R229,0)+6,1))</f>
        <v>AI05.SRC</v>
      </c>
      <c r="S230" s="8" t="str" cm="1">
        <f t="array" aca="1" ref="S230" ca="1">INDIRECT(ADDRESS(MATCH(MIN(_xlfn._xlws.FILTER(S7:S229,X7:X229&gt;cr)),S7:S229,0)+6,1))</f>
        <v>AI05.SRC</v>
      </c>
      <c r="T230" s="8" t="str" cm="1">
        <f t="array" aca="1" ref="T230" ca="1">INDIRECT(ADDRESS(MATCH(MAX(_xlfn._xlws.FILTER(T7:T229,X7:X229&gt;cr)),T7:T229,0)+6,1))</f>
        <v>BI07.PSSJ</v>
      </c>
      <c r="U230" s="8" t="str" cm="1">
        <f t="array" aca="1" ref="U230" ca="1">INDIRECT(ADDRESS(MATCH(MAX(_xlfn._xlws.FILTER(U7:U229,X7:X229&gt;cr)),U7:U229,0)+6,1))</f>
        <v>AI05.SRC</v>
      </c>
      <c r="V230" s="8" t="str" cm="1">
        <f t="array" aca="1" ref="V230" ca="1">INDIRECT(ADDRESS(MATCH(MAX(_xlfn._xlws.FILTER(V7:V229,X7:X229&gt;cr)),V7:V229,0)+6,1))</f>
        <v>BI01.JaccardMulti</v>
      </c>
      <c r="W230" s="8" t="str" cm="1">
        <f t="array" aca="1" ref="W230" ca="1">INDIRECT(ADDRESS(MATCH(MAX(_xlfn._xlws.FILTER(W7:W229,X7:X229&gt;cr)),W7:W229,0)+6,1))</f>
        <v>CI14.SMD.QTI</v>
      </c>
      <c r="X230" s="8" t="str" cm="1">
        <f t="array" aca="1" ref="X230" ca="1">INDIRECT(ADDRESS(MATCH(MAX(_xlfn._xlws.FILTER(X7:X229,X7:X229&gt;cr)),X7:X229,0)+6,1))</f>
        <v>AI01.Jaccard</v>
      </c>
      <c r="Y230" s="8" t="str" cm="1">
        <f t="array" aca="1" ref="Y230" ca="1">INDIRECT(ADDRESS(MATCH(MIN(_xlfn._xlws.FILTER(Y7:Y229,X7:X229&gt;cr)),Y7:Y229,0)+6,1))</f>
        <v>CU14.SMD.PSS</v>
      </c>
      <c r="Z230" s="12" t="str" cm="1">
        <f t="array" aca="1" ref="Z230" ca="1">INDIRECT(ADDRESS(MATCH(MIN(_xlfn._xlws.FILTER(Z7:Z229,AF7:AF229&gt;cr)),Z7:Z229,0)+6,1))</f>
        <v>BI22.ZSim</v>
      </c>
      <c r="AA230" s="12" t="str" cm="1">
        <f t="array" aca="1" ref="AA230" ca="1">INDIRECT(ADDRESS(MATCH(MIN(_xlfn._xlws.FILTER(AA7:AA229,AF7:AF229&gt;cr)),AA7:AA229,0)+6,1))</f>
        <v>BI22.ESim3</v>
      </c>
      <c r="AB230" s="12" t="str" cm="1">
        <f t="array" aca="1" ref="AB230" ca="1">INDIRECT(ADDRESS(MATCH(MAX(_xlfn._xlws.FILTER(AB7:AB229,AF7:AF229&gt;cr)),AB7:AB229,0)+6,1))</f>
        <v>AI28.RPB</v>
      </c>
      <c r="AC230" s="12" t="str" cm="1">
        <f t="array" aca="1" ref="AC230" ca="1">INDIRECT(ADDRESS(MATCH(MAX(_xlfn._xlws.FILTER(AC7:AC229,AF7:AF229&gt;cr)),AC7:AC229,0)+6,1))</f>
        <v>AI05.SRC</v>
      </c>
      <c r="AD230" s="12" t="str" cm="1">
        <f t="array" aca="1" ref="AD230" ca="1">INDIRECT(ADDRESS(MATCH(MAX(_xlfn._xlws.FILTER(AD7:AD229,AF7:AF229&gt;cr)),AD7:AD229,0)+6,1))</f>
        <v>AI26.URP</v>
      </c>
      <c r="AE230" s="12" t="e" cm="1">
        <f t="array" aca="1" ref="AE230" ca="1">INDIRECT(ADDRESS(MATCH(MAX(_xlfn._xlws.FILTER(AE7:AE229,AF7:AF229&gt;cr)),AE7:AE229,0)+6,1))</f>
        <v>#N/A</v>
      </c>
      <c r="AF230" s="12" t="str" cm="1">
        <f t="array" aca="1" ref="AF230" ca="1">INDIRECT(ADDRESS(MATCH(MAX(_xlfn._xlws.FILTER(AF7:AF229,AF7:AF229&gt;cr)),AF7:AF229,0)+6,1))</f>
        <v>AI01.Jaccard</v>
      </c>
      <c r="AG230" s="12" t="str" cm="1">
        <f t="array" aca="1" ref="AG230" ca="1">INDIRECT(ADDRESS(MATCH(MIN(_xlfn._xlws.FILTER(AG7:AG229,AF7:AF229&gt;cr)),AG7:AG229,0)+6,1))</f>
        <v>CU14.Amer.CPC</v>
      </c>
      <c r="AH230" s="8" t="str" cm="1">
        <f t="array" aca="1" ref="AH230" ca="1">INDIRECT(ADDRESS(MATCH(MIN(_xlfn._xlws.FILTER(AH7:AH229,AN7:AN229&gt;cr)),AH7:AH229,0)+6,1))</f>
        <v>AI28.RPB</v>
      </c>
      <c r="AI230" s="8" t="str" cm="1">
        <f t="array" aca="1" ref="AI230" ca="1">INDIRECT(ADDRESS(MATCH(MIN(_xlfn._xlws.FILTER(AI7:AI229,AN7:AN229&gt;cr)),AI7:AI229,0)+6,1))</f>
        <v>AI28.RPB</v>
      </c>
      <c r="AJ230" s="8" t="str" cm="1">
        <f t="array" aca="1" ref="AJ230" ca="1">INDIRECT(ADDRESS(MATCH(MAX(_xlfn._xlws.FILTER(AJ7:AJ229,AN7:AN229&gt;cr)),AJ7:AJ229,0)+6,1))</f>
        <v>AI28.RPB</v>
      </c>
      <c r="AK230" s="8" t="str" cm="1">
        <f t="array" aca="1" ref="AK230" ca="1">INDIRECT(ADDRESS(MATCH(MAX(_xlfn._xlws.FILTER(AK7:AK229,AN7:AN229&gt;cr)),AK7:AK229,0)+6,1))</f>
        <v>AI12.Mu</v>
      </c>
      <c r="AL230" s="8" t="str" cm="1">
        <f t="array" aca="1" ref="AL230" ca="1">INDIRECT(ADDRESS(MATCH(MAX(_xlfn._xlws.FILTER(AL7:AL229,AN7:AN229&gt;cr)),AL7:AL229,0)+6,1))</f>
        <v>AI26.URP</v>
      </c>
      <c r="AM230" s="8" t="e" cm="1">
        <f t="array" aca="1" ref="AM230" ca="1">INDIRECT(ADDRESS(MATCH(MAX(_xlfn._xlws.FILTER(AM7:AM229,AN7:AN229&gt;cr)),AM7:AM229,0)+6,1))</f>
        <v>#N/A</v>
      </c>
      <c r="AN230" s="8" t="str" cm="1">
        <f t="array" aca="1" ref="AN230" ca="1">INDIRECT(ADDRESS(MATCH(MAX(_xlfn._xlws.FILTER(AN7:AN229,AN7:AN229&gt;cr)),AN7:AN229,0)+6,1))</f>
        <v>BI01.RelevantJaccard</v>
      </c>
      <c r="AO230" s="8" t="str" cm="1">
        <f t="array" aca="1" ref="AO230" ca="1">INDIRECT(ADDRESS(MATCH(MIN(_xlfn._xlws.FILTER(AO7:AO229,AN7:AN229&gt;cr)),AO7:AO229,0)+6,1))</f>
        <v>BU03.PC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AI05.SRC</v>
      </c>
      <c r="BG230" s="12" t="str" cm="1">
        <f t="array" aca="1" ref="BG230" ca="1">INDIRECT(ADDRESS(MATCH(MIN(_xlfn._xlws.FILTER(BG7:BG229,BL7:BL229&gt;cr)),BG7:BG229,0)+6,1))</f>
        <v>AI05.SRC</v>
      </c>
      <c r="BH230" s="12" t="str" cm="1">
        <f t="array" aca="1" ref="BH230" ca="1">INDIRECT(ADDRESS(MATCH(MAX(_xlfn._xlws.FILTER(BH7:BH229,BL7:BL229&gt;cr)),BH7:BH229,0)+6,1))</f>
        <v>BI07.NHMS.Amer</v>
      </c>
      <c r="BI230" s="12" t="str" cm="1">
        <f t="array" aca="1" ref="BI230" ca="1">INDIRECT(ADDRESS(MATCH(MAX(_xlfn._xlws.FILTER(BI7:BI229,BL7:BL229&gt;cr)),BI7:BI229,0)+6,1))</f>
        <v>AI05.SRC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BI01.JacEDS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BU03.PearsonJ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CI14.SMD.EMX1</v>
      </c>
      <c r="CU230" s="8" t="str" cm="1">
        <f t="array" aca="1" ref="CU230" ca="1">INDIRECT(ADDRESS(MATCH(MIN(_xlfn._xlws.FILTER(CU7:CU229,CZ7:CZ229&gt;cr)),CU7:CU229,0)+6,1))</f>
        <v>AI15.NNSM</v>
      </c>
      <c r="CV230" s="8" t="str" cm="1">
        <f t="array" aca="1" ref="CV230" ca="1">INDIRECT(ADDRESS(MATCH(MAX(_xlfn._xlws.FILTER(CV7:CV229,CZ7:CZ229&gt;cr)),CV7:CV229,0)+6,1))</f>
        <v>BI07.NHMS.Amer</v>
      </c>
      <c r="CW230" s="8" t="str" cm="1">
        <f t="array" aca="1" ref="CW230" ca="1">INDIRECT(ADDRESS(MATCH(MAX(_xlfn._xlws.FILTER(CW7:CW229,CZ7:CZ229&gt;cr)),CW7:CW229,0)+6,1))</f>
        <v>BU01.JacEDS</v>
      </c>
      <c r="CX230" s="8" t="str" cm="1">
        <f t="array" aca="1" ref="CX230" ca="1">INDIRECT(ADDRESS(MATCH(MAX(_xlfn._xlws.FILTER(CX7:CX229,CZ7:CZ229&gt;cr)),CX7:CX229,0)+6,1))</f>
        <v>BI01.JacEDS</v>
      </c>
      <c r="CY230" s="8" t="str" cm="1">
        <f t="array" aca="1" ref="CY230" ca="1">INDIRECT(ADDRESS(MATCH(MAX(_xlfn._xlws.FILTER(CY7:CY229,CZ7:CZ229&gt;cr)),CY7:CY229,0)+6,1))</f>
        <v>BI01.JacEDS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AU03.Pearson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str" cm="1">
        <f t="array" aca="1" ref="DR230" ca="1">INDIRECT(ADDRESS(MATCH(MIN(_xlfn._xlws.FILTER(DR7:DR229,DX7:DX229&gt;cr)),DR7:DR229,0)+6,1))</f>
        <v>AI15.NNSM</v>
      </c>
      <c r="DS230" s="12" t="str" cm="1">
        <f t="array" aca="1" ref="DS230" ca="1">INDIRECT(ADDRESS(MATCH(MIN(_xlfn._xlws.FILTER(DS7:DS229,DX7:DX229&gt;cr)),DS7:DS229,0)+6,1))</f>
        <v>AI05.SRC</v>
      </c>
      <c r="DT230" s="12" t="str" cm="1">
        <f t="array" aca="1" ref="DT230" ca="1">INDIRECT(ADDRESS(MATCH(MAX(_xlfn._xlws.FILTER(DT7:DT229,DX7:DX229&gt;cr)),DT7:DT229,0)+6,1))</f>
        <v>AI15.NNSM</v>
      </c>
      <c r="DU230" s="12" t="str" cm="1">
        <f t="array" aca="1" ref="DU230" ca="1">INDIRECT(ADDRESS(MATCH(MAX(_xlfn._xlws.FILTER(DU7:DU229,DX7:DX229&gt;cr)),DU7:DU229,0)+6,1))</f>
        <v>AI05.SRC</v>
      </c>
      <c r="DV230" s="12" t="str" cm="1">
        <f t="array" aca="1" ref="DV230" ca="1">INDIRECT(ADDRESS(MATCH(MAX(_xlfn._xlws.FILTER(DV7:DV229,DX7:DX229&gt;cr)),DV7:DV229,0)+6,1))</f>
        <v>BI01.JaccardMulti</v>
      </c>
      <c r="DW230" s="12" t="str" cm="1">
        <f t="array" aca="1" ref="DW230" ca="1">INDIRECT(ADDRESS(MATCH(MAX(_xlfn._xlws.FILTER(DW7:DW229,DX7:DX229&gt;cr)),DW7:DW229,0)+6,1))</f>
        <v>AU25.Coco</v>
      </c>
      <c r="DX230" s="12" t="str" cm="1">
        <f t="array" aca="1" ref="DX230" ca="1">INDIRECT(ADDRESS(MATCH(MAX(_xlfn._xlws.FILTER(DX7:DX229,DX7:DX229&gt;cr)),DX7:DX229,0)+6,1))</f>
        <v>AI01.Jaccard</v>
      </c>
      <c r="DY230" s="12" t="str" cm="1">
        <f t="array" aca="1" ref="DY230" ca="1">INDIRECT(ADDRESS(MATCH(MIN(_xlfn._xlws.FILTER(DY7:DY229,DX7:DX229&gt;cr)),DY7:DY229,0)+6,1))</f>
        <v>AU02.Cosine</v>
      </c>
      <c r="DZ230" s="8" t="str" cm="1">
        <f t="array" aca="1" ref="DZ230" ca="1">INDIRECT(ADDRESS(MATCH(MIN(_xlfn._xlws.FILTER(DZ7:DZ229,EF7:EF229&gt;cr)),DZ7:DZ229,0)+6,1))</f>
        <v>AI05.SRC</v>
      </c>
      <c r="EA230" s="8" t="str" cm="1">
        <f t="array" aca="1" ref="EA230" ca="1">INDIRECT(ADDRESS(MATCH(MIN(_xlfn._xlws.FILTER(EA7:EA229,EF7:EF229&gt;cr)),EA7:EA229,0)+6,1))</f>
        <v>AI05.SRC</v>
      </c>
      <c r="EB230" s="8" t="str" cm="1">
        <f t="array" aca="1" ref="EB230" ca="1">INDIRECT(ADDRESS(MATCH(MAX(_xlfn._xlws.FILTER(EB7:EB229,EF7:EF229&gt;cr)),EB7:EB229,0)+6,1))</f>
        <v>BI07.PSSJ</v>
      </c>
      <c r="EC230" s="8" t="str" cm="1">
        <f t="array" aca="1" ref="EC230" ca="1">INDIRECT(ADDRESS(MATCH(MAX(_xlfn._xlws.FILTER(EC7:EC229,EF7:EF229&gt;cr)),EC7:EC229,0)+6,1))</f>
        <v>AI05.SRC</v>
      </c>
      <c r="ED230" s="8" t="str" cm="1">
        <f t="array" aca="1" ref="ED230" ca="1">INDIRECT(ADDRESS(MATCH(MAX(_xlfn._xlws.FILTER(ED7:ED229,EF7:EF229&gt;cr)),ED7:ED229,0)+6,1))</f>
        <v>BI01.JaccardMulti</v>
      </c>
      <c r="EE230" s="8" t="str" cm="1">
        <f t="array" aca="1" ref="EE230" ca="1">INDIRECT(ADDRESS(MATCH(MAX(_xlfn._xlws.FILTER(EE7:EE229,EF7:EF229&gt;cr)),EE7:EE229,0)+6,1))</f>
        <v>AU25.Coco</v>
      </c>
      <c r="EF230" s="8" t="str" cm="1">
        <f t="array" aca="1" ref="EF230" ca="1">INDIRECT(ADDRESS(MATCH(MAX(_xlfn._xlws.FILTER(EF7:EF229,EF7:EF229&gt;cr)),EF7:EF229,0)+6,1))</f>
        <v>AI01.Jaccard</v>
      </c>
      <c r="EG230" s="8" t="str" cm="1">
        <f t="array" aca="1" ref="EG230" ca="1">INDIRECT(ADDRESS(MATCH(MIN(_xlfn._xlws.FILTER(EG7:EG229,EF7:EF229&gt;cr)),EG7:EG229,0)+6,1))</f>
        <v>AU21.SMC</v>
      </c>
      <c r="EH230" s="12" t="str" cm="1">
        <f t="array" aca="1" ref="EH230" ca="1">INDIRECT(ADDRESS(MATCH(MIN(_xlfn._xlws.FILTER(EH7:EH229,EN7:EN229&gt;cr)),EH7:EH229,0)+6,1))</f>
        <v>AI05.SRC</v>
      </c>
      <c r="EI230" s="12" t="str" cm="1">
        <f t="array" aca="1" ref="EI230" ca="1">INDIRECT(ADDRESS(MATCH(MIN(_xlfn._xlws.FILTER(EI7:EI229,EN7:EN229&gt;cr)),EI7:EI229,0)+6,1))</f>
        <v>AI05.SRC</v>
      </c>
      <c r="EJ230" s="12" t="str" cm="1">
        <f t="array" aca="1" ref="EJ230" ca="1">INDIRECT(ADDRESS(MATCH(MAX(_xlfn._xlws.FILTER(EJ7:EJ229,EN7:EN229&gt;cr)),EJ7:EJ229,0)+6,1))</f>
        <v>BI22.ZSim</v>
      </c>
      <c r="EK230" s="12" t="str" cm="1">
        <f t="array" aca="1" ref="EK230" ca="1">INDIRECT(ADDRESS(MATCH(MAX(_xlfn._xlws.FILTER(EK7:EK229,EN7:EN229&gt;cr)),EK7:EK229,0)+6,1))</f>
        <v>AI05.SRC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AU25.Coco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CU01.IJ.Pearson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BI14.AmerJ</v>
      </c>
      <c r="FW230" s="8" t="str" cm="1">
        <f t="array" aca="1" ref="FW230" ca="1">INDIRECT(ADDRESS(MATCH(MIN(_xlfn._xlws.FILTER(FW7:FW229,GB7:GB229&gt;cr)),FW7:FW229,0)+6,1))</f>
        <v>BI07.PSSJ</v>
      </c>
      <c r="FX230" s="8" t="str" cm="1">
        <f t="array" aca="1" ref="FX230" ca="1">INDIRECT(ADDRESS(MATCH(MAX(_xlfn._xlws.FILTER(FX7:FX229,GB7:GB229&gt;cr)),FX7:FX229,0)+6,1))</f>
        <v>BI07.PSSJ</v>
      </c>
      <c r="FY230" s="8" t="str" cm="1">
        <f t="array" aca="1" ref="FY230" ca="1">INDIRECT(ADDRESS(MATCH(MAX(_xlfn._xlws.FILTER(FY7:FY229,GB7:GB229&gt;cr)),FY7:FY229,0)+6,1))</f>
        <v>BU01.JacEDS</v>
      </c>
      <c r="FZ230" s="8" t="str" cm="1">
        <f t="array" aca="1" ref="FZ230" ca="1">INDIRECT(ADDRESS(MATCH(MAX(_xlfn._xlws.FILTER(FZ7:FZ229,GB7:GB229&gt;cr)),FZ7:FZ229,0)+6,1))</f>
        <v>BI01.JacEDS</v>
      </c>
      <c r="GA230" s="8" t="str" cm="1">
        <f t="array" aca="1" ref="GA230" ca="1">INDIRECT(ADDRESS(MATCH(MAX(_xlfn._xlws.FILTER(GA7:GA229,GB7:GB229&gt;cr)),GA7:GA229,0)+6,1))</f>
        <v>BI01.JacEDS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AU02.Cosine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BI03.IPWR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BI03.IPWR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BI01.JacDual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AI05.SRC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AU25.Coco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AI30.Singularity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CU14.SMD.TA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r=0.1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r=0.1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r=0.1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r=0.9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k=5, r=0.1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k=5, r=0.1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k=5, r=0.9</v>
      </c>
    </row>
    <row r="231" spans="1:257" s="9" customFormat="1" x14ac:dyDescent="0.2">
      <c r="A231" s="7" t="s">
        <v>234</v>
      </c>
      <c r="B231" s="8" t="str" cm="1">
        <f t="array" aca="1" ref="B231" ca="1">INDIRECT(ADDRESS(MATCH(SMALL(_xlfn._xlws.FILTER(B7:B229,H7:H229&gt;0.5),2),B7:B229,0)+6,1))</f>
        <v>CI14.Amer.EMX1</v>
      </c>
      <c r="C231" s="8" t="str" cm="1">
        <f t="array" aca="1" ref="C231" ca="1">INDIRECT(ADDRESS(MATCH(SMALL(_xlfn._xlws.FILTER(C7:C229,H7:H229&gt;0.5),2),C7:C229,0)+6,1))</f>
        <v>CI14.Amer.EMX1</v>
      </c>
      <c r="D231" s="8" t="str" cm="1">
        <f t="array" aca="1" ref="D231" ca="1">INDIRECT(ADDRESS(MATCH(LARGE(_xlfn._xlws.FILTER(D7:D229,H7:H229&gt;0.5),2),D7:D229,0)+6,1))</f>
        <v>CI14.Amer.Pearson</v>
      </c>
      <c r="E231" s="8" t="str" cm="1">
        <f t="array" aca="1" ref="E231" ca="1">INDIRECT(ADDRESS(MATCH(LARGE(_xlfn._xlws.FILTER(E7:E229,H7:H229&gt;0.5),2),E7:E229,0)+6,1))</f>
        <v>AI05.SRC</v>
      </c>
      <c r="F231" s="8" t="str" cm="1">
        <f t="array" aca="1" ref="F231" ca="1">INDIRECT(ADDRESS(MATCH(LARGE(_xlfn._xlws.FILTER(F7:F229,H7:H229&gt;0.5),2),F7:F229,0)+6,1))</f>
        <v>BI14.AmerJ</v>
      </c>
      <c r="G231" s="8" t="e" cm="1">
        <f t="array" aca="1" ref="G231" ca="1">INDIRECT(ADDRESS(MATCH(LARGE(_xlfn._xlws.FILTER(G7:G229,H7:H229&gt;0.5),2),G7:G229,0)+6,1))</f>
        <v>#NUM!</v>
      </c>
      <c r="H231" s="8" t="str" cm="1">
        <f t="array" aca="1" ref="H231" ca="1">INDIRECT(ADDRESS(MATCH(LARGE(_xlfn._xlws.FILTER(H7:H229,H7:H229&gt;0.5),2),H7:H229,0)+6,1))</f>
        <v>AI01.Jaccard</v>
      </c>
      <c r="I231" s="8" t="str" cm="1">
        <f t="array" aca="1" ref="I231" ca="1">INDIRECT(ADDRESS(MATCH(SMALL(_xlfn._xlws.FILTER(I7:I229,H7:H229&gt;0.5),2),I7:I229,0)+6,1))</f>
        <v>CU14.Amer.Cosine</v>
      </c>
      <c r="J231" s="12" t="str" cm="1">
        <f t="array" aca="1" ref="J231" ca="1">INDIRECT(ADDRESS(MATCH(SMALL(_xlfn._xlws.FILTER(J7:J229,P7:P229&gt;cr),2),J7:J229,0)+6,1))</f>
        <v>AI05.SRC</v>
      </c>
      <c r="K231" s="12" t="str" cm="1">
        <f t="array" aca="1" ref="K231" ca="1">INDIRECT(ADDRESS(MATCH(SMALL(_xlfn._xlws.FILTER(K7:K229,P7:P229&gt;cr),2),K7:K229,0)+6,1))</f>
        <v>AI05.SRC</v>
      </c>
      <c r="L231" s="12" t="str" cm="1">
        <f t="array" aca="1" ref="L231" ca="1">INDIRECT(ADDRESS(MATCH(LARGE(_xlfn._xlws.FILTER(L7:L229,P7:P229&gt;cr),2),L7:L229,0)+6,1))</f>
        <v>BI14.AmerJ</v>
      </c>
      <c r="M231" s="12" t="str" cm="1">
        <f t="array" aca="1" ref="M231" ca="1">INDIRECT(ADDRESS(MATCH(LARGE(_xlfn._xlws.FILTER(M7:M229,P7:P229&gt;cr),2),M7:M229,0)+6,1))</f>
        <v>BU01.JaccardMulti</v>
      </c>
      <c r="N231" s="12" t="str" cm="1">
        <f t="array" aca="1" ref="N231" ca="1">INDIRECT(ADDRESS(MATCH(LARGE(_xlfn._xlws.FILTER(N7:N229,P7:P229&gt;cr),2),N7:N229,0)+6,1))</f>
        <v>AI21.SMC</v>
      </c>
      <c r="O231" s="12" t="e" cm="1">
        <f t="array" aca="1" ref="O231" ca="1">INDIRECT(ADDRESS(MATCH(LARGE(_xlfn._xlws.FILTER(O7:O229,P7:P229&gt;cr),2),O7:O229,0)+6,1))</f>
        <v>#NUM!</v>
      </c>
      <c r="P231" s="12" t="str" cm="1">
        <f t="array" aca="1" ref="P231" ca="1">INDIRECT(ADDRESS(MATCH(LARGE(_xlfn._xlws.FILTER(P7:P229,P7:P229&gt;cr),2),P7:P229,0)+6,1))</f>
        <v>AI01.Jaccard</v>
      </c>
      <c r="Q231" s="12" t="str" cm="1">
        <f t="array" aca="1" ref="Q231" ca="1">INDIRECT(ADDRESS(MATCH(SMALL(_xlfn._xlws.FILTER(Q7:Q229,P7:P229&gt;cr),2),Q7:Q229,0)+6,1))</f>
        <v>BU16.TANJ</v>
      </c>
      <c r="R231" s="8" t="str" cm="1">
        <f t="array" aca="1" ref="R231" ca="1">INDIRECT(ADDRESS(MATCH(SMALL(_xlfn._xlws.FILTER(R7:R229,X7:X229&gt;cr),2),R7:R229,0)+6,1))</f>
        <v>BI22.ZSim</v>
      </c>
      <c r="S231" s="8" t="str" cm="1">
        <f t="array" aca="1" ref="S231" ca="1">INDIRECT(ADDRESS(MATCH(SMALL(_xlfn._xlws.FILTER(S7:S229,X7:X229&gt;cr),2),S7:S229,0)+6,1))</f>
        <v>BI22.ZSim</v>
      </c>
      <c r="T231" s="8" t="str" cm="1">
        <f t="array" aca="1" ref="T231" ca="1">INDIRECT(ADDRESS(MATCH(LARGE(_xlfn._xlws.FILTER(T7:T229,X7:X229&gt;cr),2),T7:T229,0)+6,1))</f>
        <v>BI22.ZSim</v>
      </c>
      <c r="U231" s="8" t="str" cm="1">
        <f t="array" aca="1" ref="U231" ca="1">INDIRECT(ADDRESS(MATCH(LARGE(_xlfn._xlws.FILTER(U7:U229,X7:X229&gt;cr),2),U7:U229,0)+6,1))</f>
        <v>BU01.JaccardMulti</v>
      </c>
      <c r="V231" s="8" t="str" cm="1">
        <f t="array" aca="1" ref="V231" ca="1">INDIRECT(ADDRESS(MATCH(LARGE(_xlfn._xlws.FILTER(V7:V229,X7:X229&gt;cr),2),V7:V229,0)+6,1))</f>
        <v>AI21.SMC</v>
      </c>
      <c r="W231" s="8" t="str" cm="1">
        <f t="array" aca="1" ref="W231" ca="1">INDIRECT(ADDRESS(MATCH(LARGE(_xlfn._xlws.FILTER(W7:W229,X7:X229&gt;cr),2),W7:W229,0)+6,1))</f>
        <v>CI14.SMD.TA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CU14.SMD.NNSM</v>
      </c>
      <c r="Z231" s="12" t="str" cm="1">
        <f t="array" aca="1" ref="Z231" ca="1">INDIRECT(ADDRESS(MATCH(SMALL(_xlfn._xlws.FILTER(Z7:Z229,AF7:AF229&gt;cr),2),Z7:Z229,0)+6,1))</f>
        <v>BI22.ESim3</v>
      </c>
      <c r="AA231" s="12" t="str" cm="1">
        <f t="array" aca="1" ref="AA231" ca="1">INDIRECT(ADDRESS(MATCH(SMALL(_xlfn._xlws.FILTER(AA7:AA229,AF7:AF229&gt;cr),2),AA7:AA229,0)+6,1))</f>
        <v>BI22.ZSim</v>
      </c>
      <c r="AB231" s="12" t="str" cm="1">
        <f t="array" aca="1" ref="AB231" ca="1">INDIRECT(ADDRESS(MATCH(LARGE(_xlfn._xlws.FILTER(AB7:AB229,AF7:AF229&gt;cr),2),AB7:AB229,0)+6,1))</f>
        <v>BI22.ESim2</v>
      </c>
      <c r="AC231" s="12" t="str" cm="1">
        <f t="array" aca="1" ref="AC231" ca="1">INDIRECT(ADDRESS(MATCH(LARGE(_xlfn._xlws.FILTER(AC7:AC229,AF7:AF229&gt;cr),2),AC7:AC229,0)+6,1))</f>
        <v>BU01.JaccardMulti</v>
      </c>
      <c r="AD231" s="12" t="str" cm="1">
        <f t="array" aca="1" ref="AD231" ca="1">INDIRECT(ADDRESS(MATCH(LARGE(_xlfn._xlws.FILTER(AD7:AD229,AF7:AF229&gt;cr),2),AD7:AD229,0)+6,1))</f>
        <v>AI26.URP</v>
      </c>
      <c r="AE231" s="12" t="e" cm="1">
        <f t="array" aca="1" ref="AE231" ca="1">INDIRECT(ADDRESS(MATCH(LARGE(_xlfn._xlws.FILTER(AE7:AE229,AF7:AF229&gt;cr),2),AE7:AE229,0)+6,1))</f>
        <v>#NUM!</v>
      </c>
      <c r="AF231" s="12" t="str" cm="1">
        <f t="array" aca="1" ref="AF231" ca="1">INDIRECT(ADDRESS(MATCH(LARGE(_xlfn._xlws.FILTER(AF7:AF229,AF7:AF229&gt;cr),2),AF7:AF229,0)+6,1))</f>
        <v>AI01.Jaccard</v>
      </c>
      <c r="AG231" s="12" t="str" cm="1">
        <f t="array" aca="1" ref="AG231" ca="1">INDIRECT(ADDRESS(MATCH(SMALL(_xlfn._xlws.FILTER(AG7:AG229,AF7:AF229&gt;cr),2),AG7:AG229,0)+6,1))</f>
        <v>BU03.CPC</v>
      </c>
      <c r="AH231" s="8" t="str" cm="1">
        <f t="array" aca="1" ref="AH231" ca="1">INDIRECT(ADDRESS(MATCH(SMALL(_xlfn._xlws.FILTER(AH7:AH229,AN7:AN229&gt;cr),2),AH7:AH229,0)+6,1))</f>
        <v>AI25.Coco</v>
      </c>
      <c r="AI231" s="8" t="str" cm="1">
        <f t="array" aca="1" ref="AI231" ca="1">INDIRECT(ADDRESS(MATCH(SMALL(_xlfn._xlws.FILTER(AI7:AI229,AN7:AN229&gt;cr),2),AI7:AI229,0)+6,1))</f>
        <v>AI25.Coco</v>
      </c>
      <c r="AJ231" s="8" t="str" cm="1">
        <f t="array" aca="1" ref="AJ231" ca="1">INDIRECT(ADDRESS(MATCH(LARGE(_xlfn._xlws.FILTER(AJ7:AJ229,AN7:AN229&gt;cr),2),AJ7:AJ229,0)+6,1))</f>
        <v>AI19.KL</v>
      </c>
      <c r="AK231" s="8" t="str" cm="1">
        <f t="array" aca="1" ref="AK231" ca="1">INDIRECT(ADDRESS(MATCH(LARGE(_xlfn._xlws.FILTER(AK7:AK229,AN7:AN229&gt;cr),2),AK7:AK229,0)+6,1))</f>
        <v>AI03.Pearson</v>
      </c>
      <c r="AL231" s="8" t="str" cm="1">
        <f t="array" aca="1" ref="AL231" ca="1">INDIRECT(ADDRESS(MATCH(LARGE(_xlfn._xlws.FILTER(AL7:AL229,AN7:AN229&gt;cr),2),AL7:AL229,0)+6,1))</f>
        <v>AI26.URP</v>
      </c>
      <c r="AM231" s="8" t="e" cm="1">
        <f t="array" aca="1" ref="AM231" ca="1">INDIRECT(ADDRESS(MATCH(LARGE(_xlfn._xlws.FILTER(AM7:AM229,AN7:AN229&gt;cr),2),AM7:AM229,0)+6,1))</f>
        <v>#NUM!</v>
      </c>
      <c r="AN231" s="8" t="str" cm="1">
        <f t="array" aca="1" ref="AN231" ca="1">INDIRECT(ADDRESS(MATCH(LARGE(_xlfn._xlws.FILTER(AN7:AN229,AN7:AN229&gt;cr),2),AN7:AN229,0)+6,1))</f>
        <v>AI01.Jaccard</v>
      </c>
      <c r="AO231" s="8" t="str" cm="1">
        <f t="array" aca="1" ref="AO231" ca="1">INDIRECT(ADDRESS(MATCH(SMALL(_xlfn._xlws.FILTER(AO7:AO229,AN7:AN229&gt;cr),2),AO7:AO229,0)+6,1))</f>
        <v>CU01.IJ.PSS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CI14.SMD.EMX1</v>
      </c>
      <c r="BG231" s="12" t="str" cm="1">
        <f t="array" aca="1" ref="BG231" ca="1">INDIRECT(ADDRESS(MATCH(SMALL(_xlfn._xlws.FILTER(BG7:BG229,BL7:BL229&gt;cr),2),BG7:BG229,0)+6,1))</f>
        <v>BI07.NHMS.Amer</v>
      </c>
      <c r="BH231" s="12" t="str" cm="1">
        <f t="array" aca="1" ref="BH231" ca="1">INDIRECT(ADDRESS(MATCH(LARGE(_xlfn._xlws.FILTER(BH7:BH229,BL7:BL229&gt;cr),2),BH7:BH229,0)+6,1))</f>
        <v>BI07.NHMS</v>
      </c>
      <c r="BI231" s="12" t="str" cm="1">
        <f t="array" aca="1" ref="BI231" ca="1">INDIRECT(ADDRESS(MATCH(LARGE(_xlfn._xlws.FILTER(BI7:BI229,BL7:BL229&gt;cr),2),BI7:BI229,0)+6,1))</f>
        <v>BU01.JacEDS</v>
      </c>
      <c r="BJ231" s="12" t="str" cm="1">
        <f t="array" aca="1" ref="BJ231" ca="1">INDIRECT(ADDRESS(MATCH(LARGE(_xlfn._xlws.FILTER(BJ7:BJ229,BL7:BL229&gt;cr),2),BJ7:BJ229,0)+6,1))</f>
        <v>BI01.JaccardMulti</v>
      </c>
      <c r="BK231" s="12" t="str" cm="1">
        <f t="array" aca="1" ref="BK231" ca="1">INDIRECT(ADDRESS(MATCH(LARGE(_xlfn._xlws.FILTER(BK7:BK229,BL7:BL229&gt;cr),2),BK7:BK229,0)+6,1))</f>
        <v>BI01.PNCR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BU02.CosineJ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CI14.SMD.EMX1</v>
      </c>
      <c r="CU231" s="8" t="str" cm="1">
        <f t="array" aca="1" ref="CU231" ca="1">INDIRECT(ADDRESS(MATCH(SMALL(_xlfn._xlws.FILTER(CU7:CU229,CZ7:CZ229&gt;cr),2),CU7:CU229,0)+6,1))</f>
        <v>CI14.Amer.NNSM</v>
      </c>
      <c r="CV231" s="8" t="str" cm="1">
        <f t="array" aca="1" ref="CV231" ca="1">INDIRECT(ADDRESS(MATCH(LARGE(_xlfn._xlws.FILTER(CV7:CV229,CZ7:CZ229&gt;cr),2),CV7:CV229,0)+6,1))</f>
        <v>BI07.NHMS</v>
      </c>
      <c r="CW231" s="8" t="str" cm="1">
        <f t="array" aca="1" ref="CW231" ca="1">INDIRECT(ADDRESS(MATCH(LARGE(_xlfn._xlws.FILTER(CW7:CW229,CZ7:CZ229&gt;cr),2),CW7:CW229,0)+6,1))</f>
        <v>BU01.JaccardMulti</v>
      </c>
      <c r="CX231" s="8" t="str" cm="1">
        <f t="array" aca="1" ref="CX231" ca="1">INDIRECT(ADDRESS(MATCH(LARGE(_xlfn._xlws.FILTER(CX7:CX229,CZ7:CZ229&gt;cr),2),CX7:CX229,0)+6,1))</f>
        <v>BI14.AmerJ</v>
      </c>
      <c r="CY231" s="8" t="str" cm="1">
        <f t="array" aca="1" ref="CY231" ca="1">INDIRECT(ADDRESS(MATCH(LARGE(_xlfn._xlws.FILTER(CY7:CY229,CZ7:CZ229&gt;cr),2),CY7:CY229,0)+6,1))</f>
        <v>BI14.Amer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AU04.MSD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str" cm="1">
        <f t="array" aca="1" ref="DR231" ca="1">INDIRECT(ADDRESS(MATCH(SMALL(_xlfn._xlws.FILTER(DR7:DR229,DX7:DX229&gt;cr),2),DR7:DR229,0)+6,1))</f>
        <v>AI21.SMC</v>
      </c>
      <c r="DS231" s="12" t="str" cm="1">
        <f t="array" aca="1" ref="DS231" ca="1">INDIRECT(ADDRESS(MATCH(SMALL(_xlfn._xlws.FILTER(DS7:DS229,DX7:DX229&gt;cr),2),DS7:DS229,0)+6,1))</f>
        <v>AI15.NNSM</v>
      </c>
      <c r="DT231" s="12" t="str" cm="1">
        <f t="array" aca="1" ref="DT231" ca="1">INDIRECT(ADDRESS(MATCH(LARGE(_xlfn._xlws.FILTER(DT7:DT229,DX7:DX229&gt;cr),2),DT7:DT229,0)+6,1))</f>
        <v>AI21.SMC</v>
      </c>
      <c r="DU231" s="12" t="str" cm="1">
        <f t="array" aca="1" ref="DU231" ca="1">INDIRECT(ADDRESS(MATCH(LARGE(_xlfn._xlws.FILTER(DU7:DU229,DX7:DX229&gt;cr),2),DU7:DU229,0)+6,1))</f>
        <v>AU15.NNSM</v>
      </c>
      <c r="DV231" s="12" t="str" cm="1">
        <f t="array" aca="1" ref="DV231" ca="1">INDIRECT(ADDRESS(MATCH(LARGE(_xlfn._xlws.FILTER(DV7:DV229,DX7:DX229&gt;cr),2),DV7:DV229,0)+6,1))</f>
        <v>BI01.JacEDS</v>
      </c>
      <c r="DW231" s="12" t="str" cm="1">
        <f t="array" aca="1" ref="DW231" ca="1">INDIRECT(ADDRESS(MATCH(LARGE(_xlfn._xlws.FILTER(DW7:DW229,DX7:DX229&gt;cr),2),DW7:DW229,0)+6,1))</f>
        <v>BI01.JacEDS</v>
      </c>
      <c r="DX231" s="12" t="str" cm="1">
        <f t="array" aca="1" ref="DX231" ca="1">INDIRECT(ADDRESS(MATCH(LARGE(_xlfn._xlws.FILTER(DX7:DX229,DX7:DX229&gt;cr),2),DX7:DX229,0)+6,1))</f>
        <v>AI01.Jaccard</v>
      </c>
      <c r="DY231" s="12" t="str" cm="1">
        <f t="array" aca="1" ref="DY231" ca="1">INDIRECT(ADDRESS(MATCH(SMALL(_xlfn._xlws.FILTER(DY7:DY229,DX7:DX229&gt;cr),2),DY7:DY229,0)+6,1))</f>
        <v>AU04.MSD</v>
      </c>
      <c r="DZ231" s="8" t="str" cm="1">
        <f t="array" aca="1" ref="DZ231" ca="1">INDIRECT(ADDRESS(MATCH(SMALL(_xlfn._xlws.FILTER(DZ7:DZ229,EF7:EF229&gt;cr),2),DZ7:DZ229,0)+6,1))</f>
        <v>BI07.NHMS</v>
      </c>
      <c r="EA231" s="8" t="str" cm="1">
        <f t="array" aca="1" ref="EA231" ca="1">INDIRECT(ADDRESS(MATCH(SMALL(_xlfn._xlws.FILTER(EA7:EA229,EF7:EF229&gt;cr),2),EA7:EA229,0)+6,1))</f>
        <v>BI07.NHMS</v>
      </c>
      <c r="EB231" s="8" t="str" cm="1">
        <f t="array" aca="1" ref="EB231" ca="1">INDIRECT(ADDRESS(MATCH(LARGE(_xlfn._xlws.FILTER(EB7:EB229,EF7:EF229&gt;cr),2),EB7:EB229,0)+6,1))</f>
        <v>BI07.NHMS</v>
      </c>
      <c r="EC231" s="8" t="str" cm="1">
        <f t="array" aca="1" ref="EC231" ca="1">INDIRECT(ADDRESS(MATCH(LARGE(_xlfn._xlws.FILTER(EC7:EC229,EF7:EF229&gt;cr),2),EC7:EC229,0)+6,1))</f>
        <v>AU15.NNSM</v>
      </c>
      <c r="ED231" s="8" t="str" cm="1">
        <f t="array" aca="1" ref="ED231" ca="1">INDIRECT(ADDRESS(MATCH(LARGE(_xlfn._xlws.FILTER(ED7:ED229,EF7:EF229&gt;cr),2),ED7:ED229,0)+6,1))</f>
        <v>BI01.JacEDS</v>
      </c>
      <c r="EE231" s="8" t="str" cm="1">
        <f t="array" aca="1" ref="EE231" ca="1">INDIRECT(ADDRESS(MATCH(LARGE(_xlfn._xlws.FILTER(EE7:EE229,EF7:EF229&gt;cr),2),EE7:EE229,0)+6,1))</f>
        <v>BI01.JacEDS</v>
      </c>
      <c r="EF231" s="8" t="str" cm="1">
        <f t="array" aca="1" ref="EF231" ca="1">INDIRECT(ADDRESS(MATCH(LARGE(_xlfn._xlws.FILTER(EF7:EF229,EF7:EF229&gt;cr),2),EF7:EF229,0)+6,1))</f>
        <v>AI01.Jaccard</v>
      </c>
      <c r="EG231" s="8" t="str" cm="1">
        <f t="array" aca="1" ref="EG231" ca="1">INDIRECT(ADDRESS(MATCH(SMALL(_xlfn._xlws.FILTER(EG7:EG229,EF7:EF229&gt;cr),2),EG7:EG229,0)+6,1))</f>
        <v>AU22.ESim</v>
      </c>
      <c r="EH231" s="12" t="str" cm="1">
        <f t="array" aca="1" ref="EH231" ca="1">INDIRECT(ADDRESS(MATCH(SMALL(_xlfn._xlws.FILTER(EH7:EH229,EN7:EN229&gt;cr),2),EH7:EH229,0)+6,1))</f>
        <v>BI22.ZSim</v>
      </c>
      <c r="EI231" s="12" t="str" cm="1">
        <f t="array" aca="1" ref="EI231" ca="1">INDIRECT(ADDRESS(MATCH(SMALL(_xlfn._xlws.FILTER(EI7:EI229,EN7:EN229&gt;cr),2),EI7:EI229,0)+6,1))</f>
        <v>BI22.ZSim</v>
      </c>
      <c r="EJ231" s="12" t="str" cm="1">
        <f t="array" aca="1" ref="EJ231" ca="1">INDIRECT(ADDRESS(MATCH(LARGE(_xlfn._xlws.FILTER(EJ7:EJ229,EN7:EN229&gt;cr),2),EJ7:EJ229,0)+6,1))</f>
        <v>BI07.PSSJ</v>
      </c>
      <c r="EK231" s="12" t="str" cm="1">
        <f t="array" aca="1" ref="EK231" ca="1">INDIRECT(ADDRESS(MATCH(LARGE(_xlfn._xlws.FILTER(EK7:EK229,EN7:EN229&gt;cr),2),EK7:EK229,0)+6,1))</f>
        <v>BU01.JacEDS</v>
      </c>
      <c r="EL231" s="12" t="str" cm="1">
        <f t="array" aca="1" ref="EL231" ca="1">INDIRECT(ADDRESS(MATCH(LARGE(_xlfn._xlws.FILTER(EL7:EL229,EN7:EN229&gt;cr),2),EL7:EL229,0)+6,1))</f>
        <v>BI01.JaccardMulti</v>
      </c>
      <c r="EM231" s="12" t="str" cm="1">
        <f t="array" aca="1" ref="EM231" ca="1">INDIRECT(ADDRESS(MATCH(LARGE(_xlfn._xlws.FILTER(EM7:EM229,EN7:EN229&gt;cr),2),EM7:EM229,0)+6,1))</f>
        <v>BI01.JacEDS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CU01.IJ.Cosine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BI07.PSSJ</v>
      </c>
      <c r="FW231" s="8" t="str" cm="1">
        <f t="array" aca="1" ref="FW231" ca="1">INDIRECT(ADDRESS(MATCH(SMALL(_xlfn._xlws.FILTER(FW7:FW229,GB7:GB229&gt;cr),2),FW7:FW229,0)+6,1))</f>
        <v>BI14.AmerJ</v>
      </c>
      <c r="FX231" s="8" t="str" cm="1">
        <f t="array" aca="1" ref="FX231" ca="1">INDIRECT(ADDRESS(MATCH(LARGE(_xlfn._xlws.FILTER(FX7:FX229,GB7:GB229&gt;cr),2),FX7:FX229,0)+6,1))</f>
        <v>CI01.IJ.PSS</v>
      </c>
      <c r="FY231" s="8" t="str" cm="1">
        <f t="array" aca="1" ref="FY231" ca="1">INDIRECT(ADDRESS(MATCH(LARGE(_xlfn._xlws.FILTER(FY7:FY229,GB7:GB229&gt;cr),2),FY7:FY229,0)+6,1))</f>
        <v>BU02.CosineJ</v>
      </c>
      <c r="FZ231" s="8" t="str" cm="1">
        <f t="array" aca="1" ref="FZ231" ca="1">INDIRECT(ADDRESS(MATCH(LARGE(_xlfn._xlws.FILTER(FZ7:FZ229,GB7:GB229&gt;cr),2),FZ7:FZ229,0)+6,1))</f>
        <v>BI14.AmerJ</v>
      </c>
      <c r="GA231" s="8" t="str" cm="1">
        <f t="array" aca="1" ref="GA231" ca="1">INDIRECT(ADDRESS(MATCH(LARGE(_xlfn._xlws.FILTER(GA7:GA229,GB7:GB229&gt;cr),2),GA7:GA229,0)+6,1))</f>
        <v>BI01.JacRA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AU03.Pearson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CI14.Amer.NNSM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BI07.NHMS.Amer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BI07.NHMS.Amer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BU01.JacEDS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BI01.JacDual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BI01.JacEDS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AI30.Singularity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BU07.NHMS.Amer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r=0.1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r=0.1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r=0.1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r=0.9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k=5, r=0.1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k=5, r=0.1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k=5, r=0.9</v>
      </c>
    </row>
    <row r="232" spans="1:257" s="9" customFormat="1" x14ac:dyDescent="0.2">
      <c r="A232" s="7" t="s">
        <v>235</v>
      </c>
      <c r="B232" s="8" t="str" cm="1">
        <f t="array" aca="1" ref="B232" ca="1">INDIRECT(ADDRESS(MATCH(SMALL(_xlfn._xlws.FILTER(B7:B229,H7:H229&gt;0.5),3),B7:B229,0)+6,1))</f>
        <v>BI14.QTIJ</v>
      </c>
      <c r="C232" s="8" t="str" cm="1">
        <f t="array" aca="1" ref="C232" ca="1">INDIRECT(ADDRESS(MATCH(SMALL(_xlfn._xlws.FILTER(C7:C229,H7:H229&gt;0.5),3),C7:C229,0)+6,1))</f>
        <v>BI14.QTIJ</v>
      </c>
      <c r="D232" s="8" t="str" cm="1">
        <f t="array" aca="1" ref="D232" ca="1">INDIRECT(ADDRESS(MATCH(LARGE(_xlfn._xlws.FILTER(D7:D229,H7:H229&gt;0.5),3),D7:D229,0)+6,1))</f>
        <v>BI14.QTIJ</v>
      </c>
      <c r="E232" s="8" t="str" cm="1">
        <f t="array" aca="1" ref="E232" ca="1">INDIRECT(ADDRESS(MATCH(LARGE(_xlfn._xlws.FILTER(E7:E229,H7:H229&gt;0.5),3),E7:E229,0)+6,1))</f>
        <v>AU15.NNSM</v>
      </c>
      <c r="F232" s="8" t="str" cm="1">
        <f t="array" aca="1" ref="F232" ca="1">INDIRECT(ADDRESS(MATCH(LARGE(_xlfn._xlws.FILTER(F7:F229,H7:H229&gt;0.5),3),F7:F229,0)+6,1))</f>
        <v>AI21.SMC</v>
      </c>
      <c r="G232" s="8" t="e" cm="1">
        <f t="array" aca="1" ref="G232" ca="1">INDIRECT(ADDRESS(MATCH(LARGE(_xlfn._xlws.FILTER(G7:G229,H7:H229&gt;0.5),3),G7:G229,0)+6,1))</f>
        <v>#NUM!</v>
      </c>
      <c r="H232" s="8" t="str" cm="1">
        <f t="array" aca="1" ref="H232" ca="1">INDIRECT(ADDRESS(MATCH(LARGE(_xlfn._xlws.FILTER(H7:H229,H7:H229&gt;0.5),3),H7:H229,0)+6,1))</f>
        <v>AI01.Jaccard</v>
      </c>
      <c r="I232" s="8" t="str" cm="1">
        <f t="array" aca="1" ref="I232" ca="1">INDIRECT(ADDRESS(MATCH(SMALL(_xlfn._xlws.FILTER(I7:I229,H7:H229&gt;0.5),3),I7:I229,0)+6,1))</f>
        <v>CU14.Amer.Pearson</v>
      </c>
      <c r="J232" s="12" t="str" cm="1">
        <f t="array" aca="1" ref="J232" ca="1">INDIRECT(ADDRESS(MATCH(SMALL(_xlfn._xlws.FILTER(J7:J229,P7:P229&gt;cr),3),J7:J229,0)+6,1))</f>
        <v>CI14.Amer.EMX1</v>
      </c>
      <c r="K232" s="12" t="str" cm="1">
        <f t="array" aca="1" ref="K232" ca="1">INDIRECT(ADDRESS(MATCH(SMALL(_xlfn._xlws.FILTER(K7:K229,P7:P229&gt;cr),3),K7:K229,0)+6,1))</f>
        <v>BI22.ESim3</v>
      </c>
      <c r="L232" s="12" t="str" cm="1">
        <f t="array" aca="1" ref="L232" ca="1">INDIRECT(ADDRESS(MATCH(LARGE(_xlfn._xlws.FILTER(L7:L229,P7:P229&gt;cr),3),L7:L229,0)+6,1))</f>
        <v>CI14.Amer.Pearson</v>
      </c>
      <c r="M232" s="12" t="str" cm="1">
        <f t="array" aca="1" ref="M232" ca="1">INDIRECT(ADDRESS(MATCH(LARGE(_xlfn._xlws.FILTER(M7:M229,P7:P229&gt;cr),3),M7:M229,0)+6,1))</f>
        <v>AU15.NNSM</v>
      </c>
      <c r="N232" s="12" t="str" cm="1">
        <f t="array" aca="1" ref="N232" ca="1">INDIRECT(ADDRESS(MATCH(LARGE(_xlfn._xlws.FILTER(N7:N229,P7:P229&gt;cr),3),N7:N229,0)+6,1))</f>
        <v>BI14.AmerJ</v>
      </c>
      <c r="O232" s="12" t="e" cm="1">
        <f t="array" aca="1" ref="O232" ca="1">INDIRECT(ADDRESS(MATCH(LARGE(_xlfn._xlws.FILTER(O7:O229,P7:P229&gt;cr),3),O7:O229,0)+6,1))</f>
        <v>#NUM!</v>
      </c>
      <c r="P232" s="12" t="str" cm="1">
        <f t="array" aca="1" ref="P232" ca="1">INDIRECT(ADDRESS(MATCH(LARGE(_xlfn._xlws.FILTER(P7:P229,P7:P229&gt;cr),3),P7:P229,0)+6,1))</f>
        <v>AI01.Jaccard</v>
      </c>
      <c r="Q232" s="12" t="str" cm="1">
        <f t="array" aca="1" ref="Q232" ca="1">INDIRECT(ADDRESS(MATCH(SMALL(_xlfn._xlws.FILTER(Q7:Q229,P7:P229&gt;cr),3),Q7:Q229,0)+6,1))</f>
        <v>BU18.EntropyPearson</v>
      </c>
      <c r="R232" s="8" t="str" cm="1">
        <f t="array" aca="1" ref="R232" ca="1">INDIRECT(ADDRESS(MATCH(SMALL(_xlfn._xlws.FILTER(R7:R229,X7:X229&gt;cr),3),R7:R229,0)+6,1))</f>
        <v>CI14.Amer.EMX1</v>
      </c>
      <c r="S232" s="8" t="str" cm="1">
        <f t="array" aca="1" ref="S232" ca="1">INDIRECT(ADDRESS(MATCH(SMALL(_xlfn._xlws.FILTER(S7:S229,X7:X229&gt;cr),3),S7:S229,0)+6,1))</f>
        <v>BI22.ESim3</v>
      </c>
      <c r="T232" s="8" t="str" cm="1">
        <f t="array" aca="1" ref="T232" ca="1">INDIRECT(ADDRESS(MATCH(LARGE(_xlfn._xlws.FILTER(T7:T229,X7:X229&gt;cr),3),T7:T229,0)+6,1))</f>
        <v>CI14.SMD.PSS</v>
      </c>
      <c r="U232" s="8" t="str" cm="1">
        <f t="array" aca="1" ref="U232" ca="1">INDIRECT(ADDRESS(MATCH(LARGE(_xlfn._xlws.FILTER(U7:U229,X7:X229&gt;cr),3),U7:U229,0)+6,1))</f>
        <v>AU15.NNSM</v>
      </c>
      <c r="V232" s="8" t="str" cm="1">
        <f t="array" aca="1" ref="V232" ca="1">INDIRECT(ADDRESS(MATCH(LARGE(_xlfn._xlws.FILTER(V7:V229,X7:X229&gt;cr),3),V7:V229,0)+6,1))</f>
        <v>BI14.AmerJ</v>
      </c>
      <c r="W232" s="8" t="str" cm="1">
        <f t="array" aca="1" ref="W232" ca="1">INDIRECT(ADDRESS(MATCH(LARGE(_xlfn._xlws.FILTER(W7:W229,X7:X229&gt;cr),3),W7:W229,0)+6,1))</f>
        <v>CI14.SMD.PSS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CU14.SMD.TA</v>
      </c>
      <c r="Z232" s="12" t="str" cm="1">
        <f t="array" aca="1" ref="Z232" ca="1">INDIRECT(ADDRESS(MATCH(SMALL(_xlfn._xlws.FILTER(Z7:Z229,AF7:AF229&gt;cr),3),Z7:Z229,0)+6,1))</f>
        <v>AI28.RPB</v>
      </c>
      <c r="AA232" s="12" t="str" cm="1">
        <f t="array" aca="1" ref="AA232" ca="1">INDIRECT(ADDRESS(MATCH(SMALL(_xlfn._xlws.FILTER(AA7:AA229,AF7:AF229&gt;cr),3),AA7:AA229,0)+6,1))</f>
        <v>AI28.RPB</v>
      </c>
      <c r="AB232" s="12" t="str" cm="1">
        <f t="array" aca="1" ref="AB232" ca="1">INDIRECT(ADDRESS(MATCH(LARGE(_xlfn._xlws.FILTER(AB7:AB229,AF7:AF229&gt;cr),3),AB7:AB229,0)+6,1))</f>
        <v>AI07.PSS</v>
      </c>
      <c r="AC232" s="12" t="str" cm="1">
        <f t="array" aca="1" ref="AC232" ca="1">INDIRECT(ADDRESS(MATCH(LARGE(_xlfn._xlws.FILTER(AC7:AC229,AF7:AF229&gt;cr),3),AC7:AC229,0)+6,1))</f>
        <v>AU15.NNSM</v>
      </c>
      <c r="AD232" s="12" t="str" cm="1">
        <f t="array" aca="1" ref="AD232" ca="1">INDIRECT(ADDRESS(MATCH(LARGE(_xlfn._xlws.FILTER(AD7:AD229,AF7:AF229&gt;cr),3),AD7:AD229,0)+6,1))</f>
        <v>BI01.JaccardMulti</v>
      </c>
      <c r="AE232" s="12" t="e" cm="1">
        <f t="array" aca="1" ref="AE232" ca="1">INDIRECT(ADDRESS(MATCH(LARGE(_xlfn._xlws.FILTER(AE7:AE229,AF7:AF229&gt;cr),3),AE7:AE229,0)+6,1))</f>
        <v>#NUM!</v>
      </c>
      <c r="AF232" s="12" t="str" cm="1">
        <f t="array" aca="1" ref="AF232" ca="1">INDIRECT(ADDRESS(MATCH(LARGE(_xlfn._xlws.FILTER(AF7:AF229,AF7:AF229&gt;cr),3),AF7:AF229,0)+6,1))</f>
        <v>AI01.Jaccard</v>
      </c>
      <c r="AG232" s="12" t="str" cm="1">
        <f t="array" aca="1" ref="AG232" ca="1">INDIRECT(ADDRESS(MATCH(SMALL(_xlfn._xlws.FILTER(AG7:AG229,AF7:AF229&gt;cr),3),AG7:AG229,0)+6,1))</f>
        <v>BU04.MSDJ</v>
      </c>
      <c r="AH232" s="8" t="str" cm="1">
        <f t="array" aca="1" ref="AH232" ca="1">INDIRECT(ADDRESS(MATCH(SMALL(_xlfn._xlws.FILTER(AH7:AH229,AN7:AN229&gt;cr),3),AH7:AH229,0)+6,1))</f>
        <v>BI22.ESim2</v>
      </c>
      <c r="AI232" s="8" t="str" cm="1">
        <f t="array" aca="1" ref="AI232" ca="1">INDIRECT(ADDRESS(MATCH(SMALL(_xlfn._xlws.FILTER(AI7:AI229,AN7:AN229&gt;cr),3),AI7:AI229,0)+6,1))</f>
        <v>BI22.ESim2</v>
      </c>
      <c r="AJ232" s="8" t="str" cm="1">
        <f t="array" aca="1" ref="AJ232" ca="1">INDIRECT(ADDRESS(MATCH(LARGE(_xlfn._xlws.FILTER(AJ7:AJ229,AN7:AN229&gt;cr),3),AJ7:AJ229,0)+6,1))</f>
        <v>AI25.Coco</v>
      </c>
      <c r="AK232" s="8" t="str" cm="1">
        <f t="array" aca="1" ref="AK232" ca="1">INDIRECT(ADDRESS(MATCH(LARGE(_xlfn._xlws.FILTER(AK7:AK229,AN7:AN229&gt;cr),3),AK7:AK229,0)+6,1))</f>
        <v>AI03.Pearson</v>
      </c>
      <c r="AL232" s="8" t="str" cm="1">
        <f t="array" aca="1" ref="AL232" ca="1">INDIRECT(ADDRESS(MATCH(LARGE(_xlfn._xlws.FILTER(AL7:AL229,AN7:AN229&gt;cr),3),AL7:AL229,0)+6,1))</f>
        <v>AI25.Coco</v>
      </c>
      <c r="AM232" s="8" t="e" cm="1">
        <f t="array" aca="1" ref="AM232" ca="1">INDIRECT(ADDRESS(MATCH(LARGE(_xlfn._xlws.FILTER(AM7:AM229,AN7:AN229&gt;cr),3),AM7:AM229,0)+6,1))</f>
        <v>#NUM!</v>
      </c>
      <c r="AN232" s="8" t="str" cm="1">
        <f t="array" aca="1" ref="AN232" ca="1">INDIRECT(ADDRESS(MATCH(LARGE(_xlfn._xlws.FILTER(AN7:AN229,AN7:AN229&gt;cr),3),AN7:AN229,0)+6,1))</f>
        <v>AI01.Jaccard</v>
      </c>
      <c r="AO232" s="8" t="str" cm="1">
        <f t="array" aca="1" ref="AO232" ca="1">INDIRECT(ADDRESS(MATCH(SMALL(_xlfn._xlws.FILTER(AO7:AO229,AN7:AN229&gt;cr),3),AO7:AO229,0)+6,1))</f>
        <v>CU01.IJ.Cosine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CI14.SMD.EMX1</v>
      </c>
      <c r="BG232" s="12" t="str" cm="1">
        <f t="array" aca="1" ref="BG232" ca="1">INDIRECT(ADDRESS(MATCH(SMALL(_xlfn._xlws.FILTER(BG7:BG229,BL7:BL229&gt;cr),3),BG7:BG229,0)+6,1))</f>
        <v>BI07.NHMS</v>
      </c>
      <c r="BH232" s="12" t="str" cm="1">
        <f t="array" aca="1" ref="BH232" ca="1">INDIRECT(ADDRESS(MATCH(LARGE(_xlfn._xlws.FILTER(BH7:BH229,BL7:BL229&gt;cr),3),BH7:BH229,0)+6,1))</f>
        <v>BI07.PSSJ</v>
      </c>
      <c r="BI232" s="12" t="str" cm="1">
        <f t="array" aca="1" ref="BI232" ca="1">INDIRECT(ADDRESS(MATCH(LARGE(_xlfn._xlws.FILTER(BI7:BI229,BL7:BL229&gt;cr),3),BI7:BI229,0)+6,1))</f>
        <v>BU01.JaccardMulti</v>
      </c>
      <c r="BJ232" s="12" t="str" cm="1">
        <f t="array" aca="1" ref="BJ232" ca="1">INDIRECT(ADDRESS(MATCH(LARGE(_xlfn._xlws.FILTER(BJ7:BJ229,BL7:BL229&gt;cr),3),BJ7:BJ229,0)+6,1))</f>
        <v>BI14.AmerJ</v>
      </c>
      <c r="BK232" s="12" t="str" cm="1">
        <f t="array" aca="1" ref="BK232" ca="1">INDIRECT(ADDRESS(MATCH(LARGE(_xlfn._xlws.FILTER(BK7:BK229,BL7:BL229&gt;cr),3),BK7:BK229,0)+6,1))</f>
        <v>BI01.JaccardMulti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BU07.NHMS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CI14.Amer.NNSM</v>
      </c>
      <c r="CU232" s="8" t="str" cm="1">
        <f t="array" aca="1" ref="CU232" ca="1">INDIRECT(ADDRESS(MATCH(SMALL(_xlfn._xlws.FILTER(CU7:CU229,CZ7:CZ229&gt;cr),3),CU7:CU229,0)+6,1))</f>
        <v>CI14.SMD.EMX1</v>
      </c>
      <c r="CV232" s="8" t="str" cm="1">
        <f t="array" aca="1" ref="CV232" ca="1">INDIRECT(ADDRESS(MATCH(LARGE(_xlfn._xlws.FILTER(CV7:CV229,CZ7:CZ229&gt;cr),3),CV7:CV229,0)+6,1))</f>
        <v>BI07.NHMS.SMD</v>
      </c>
      <c r="CW232" s="8" t="str" cm="1">
        <f t="array" aca="1" ref="CW232" ca="1">INDIRECT(ADDRESS(MATCH(LARGE(_xlfn._xlws.FILTER(CW7:CW229,CZ7:CZ229&gt;cr),3),CW7:CW229,0)+6,1))</f>
        <v>AU15.NNSM</v>
      </c>
      <c r="CX232" s="8" t="str" cm="1">
        <f t="array" aca="1" ref="CX232" ca="1">INDIRECT(ADDRESS(MATCH(LARGE(_xlfn._xlws.FILTER(CX7:CX229,CZ7:CZ229&gt;cr),3),CX7:CX229,0)+6,1))</f>
        <v>BI14.Amer</v>
      </c>
      <c r="CY232" s="8" t="str" cm="1">
        <f t="array" aca="1" ref="CY232" ca="1">INDIRECT(ADDRESS(MATCH(LARGE(_xlfn._xlws.FILTER(CY7:CY229,CZ7:CZ229&gt;cr),3),CY7:CY229,0)+6,1))</f>
        <v>BI14.Amer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AU15.NNSM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str" cm="1">
        <f t="array" aca="1" ref="DR232" ca="1">INDIRECT(ADDRESS(MATCH(SMALL(_xlfn._xlws.FILTER(DR7:DR229,DX7:DX229&gt;cr),3),DR7:DR229,0)+6,1))</f>
        <v>AI22.ESim</v>
      </c>
      <c r="DS232" s="12" t="str" cm="1">
        <f t="array" aca="1" ref="DS232" ca="1">INDIRECT(ADDRESS(MATCH(SMALL(_xlfn._xlws.FILTER(DS7:DS229,DX7:DX229&gt;cr),3),DS7:DS229,0)+6,1))</f>
        <v>AI21.SMC</v>
      </c>
      <c r="DT232" s="12" t="str" cm="1">
        <f t="array" aca="1" ref="DT232" ca="1">INDIRECT(ADDRESS(MATCH(LARGE(_xlfn._xlws.FILTER(DT7:DT229,DX7:DX229&gt;cr),3),DT7:DT229,0)+6,1))</f>
        <v>BI01.RatingJaccard</v>
      </c>
      <c r="DU232" s="12" t="str" cm="1">
        <f t="array" aca="1" ref="DU232" ca="1">INDIRECT(ADDRESS(MATCH(LARGE(_xlfn._xlws.FILTER(DU7:DU229,DX7:DX229&gt;cr),3),DU7:DU229,0)+6,1))</f>
        <v>AU01.Jaccard</v>
      </c>
      <c r="DV232" s="12" t="str" cm="1">
        <f t="array" aca="1" ref="DV232" ca="1">INDIRECT(ADDRESS(MATCH(LARGE(_xlfn._xlws.FILTER(DV7:DV229,DX7:DX229&gt;cr),3),DV7:DV229,0)+6,1))</f>
        <v>AI21.SMC</v>
      </c>
      <c r="DW232" s="12" t="str" cm="1">
        <f t="array" aca="1" ref="DW232" ca="1">INDIRECT(ADDRESS(MATCH(LARGE(_xlfn._xlws.FILTER(DW7:DW229,DX7:DX229&gt;cr),3),DW7:DW229,0)+6,1))</f>
        <v>AI26.URP</v>
      </c>
      <c r="DX232" s="12" t="str" cm="1">
        <f t="array" aca="1" ref="DX232" ca="1">INDIRECT(ADDRESS(MATCH(LARGE(_xlfn._xlws.FILTER(DX7:DX229,DX7:DX229&gt;cr),3),DX7:DX229,0)+6,1))</f>
        <v>AI01.Jaccard</v>
      </c>
      <c r="DY232" s="12" t="str" cm="1">
        <f t="array" aca="1" ref="DY232" ca="1">INDIRECT(ADDRESS(MATCH(SMALL(_xlfn._xlws.FILTER(DY7:DY229,DX7:DX229&gt;cr),3),DY7:DY229,0)+6,1))</f>
        <v>AU03.Pearson</v>
      </c>
      <c r="DZ232" s="8" t="str" cm="1">
        <f t="array" aca="1" ref="DZ232" ca="1">INDIRECT(ADDRESS(MATCH(SMALL(_xlfn._xlws.FILTER(DZ7:DZ229,EF7:EF229&gt;cr),3),DZ7:DZ229,0)+6,1))</f>
        <v>AI15.NNSM</v>
      </c>
      <c r="EA232" s="8" t="str" cm="1">
        <f t="array" aca="1" ref="EA232" ca="1">INDIRECT(ADDRESS(MATCH(SMALL(_xlfn._xlws.FILTER(EA7:EA229,EF7:EF229&gt;cr),3),EA7:EA229,0)+6,1))</f>
        <v>AI15.NNSM</v>
      </c>
      <c r="EB232" s="8" t="str" cm="1">
        <f t="array" aca="1" ref="EB232" ca="1">INDIRECT(ADDRESS(MATCH(LARGE(_xlfn._xlws.FILTER(EB7:EB229,EF7:EF229&gt;cr),3),EB7:EB229,0)+6,1))</f>
        <v>BI03.PearsonJ</v>
      </c>
      <c r="EC232" s="8" t="str" cm="1">
        <f t="array" aca="1" ref="EC232" ca="1">INDIRECT(ADDRESS(MATCH(LARGE(_xlfn._xlws.FILTER(EC7:EC229,EF7:EF229&gt;cr),3),EC7:EC229,0)+6,1))</f>
        <v>AU01.Jaccard</v>
      </c>
      <c r="ED232" s="8" t="str" cm="1">
        <f t="array" aca="1" ref="ED232" ca="1">INDIRECT(ADDRESS(MATCH(LARGE(_xlfn._xlws.FILTER(ED7:ED229,EF7:EF229&gt;cr),3),ED7:ED229,0)+6,1))</f>
        <v>AI21.SMC</v>
      </c>
      <c r="EE232" s="8" t="str" cm="1">
        <f t="array" aca="1" ref="EE232" ca="1">INDIRECT(ADDRESS(MATCH(LARGE(_xlfn._xlws.FILTER(EE7:EE229,EF7:EF229&gt;cr),3),EE7:EE229,0)+6,1))</f>
        <v>AI26.URP</v>
      </c>
      <c r="EF232" s="8" t="str" cm="1">
        <f t="array" aca="1" ref="EF232" ca="1">INDIRECT(ADDRESS(MATCH(LARGE(_xlfn._xlws.FILTER(EF7:EF229,EF7:EF229&gt;cr),3),EF7:EF229,0)+6,1))</f>
        <v>AI01.Jaccard</v>
      </c>
      <c r="EG232" s="8" t="str" cm="1">
        <f t="array" aca="1" ref="EG232" ca="1">INDIRECT(ADDRESS(MATCH(SMALL(_xlfn._xlws.FILTER(EG7:EG229,EF7:EF229&gt;cr),3),EG7:EG229,0)+6,1))</f>
        <v>AU29.ADR</v>
      </c>
      <c r="EH232" s="12" t="str" cm="1">
        <f t="array" aca="1" ref="EH232" ca="1">INDIRECT(ADDRESS(MATCH(SMALL(_xlfn._xlws.FILTER(EH7:EH229,EN7:EN229&gt;cr),3),EH7:EH229,0)+6,1))</f>
        <v>CI14.Amer.EMX1</v>
      </c>
      <c r="EI232" s="12" t="str" cm="1">
        <f t="array" aca="1" ref="EI232" ca="1">INDIRECT(ADDRESS(MATCH(SMALL(_xlfn._xlws.FILTER(EI7:EI229,EN7:EN229&gt;cr),3),EI7:EI229,0)+6,1))</f>
        <v>BI22.ESim3</v>
      </c>
      <c r="EJ232" s="12" t="str" cm="1">
        <f t="array" aca="1" ref="EJ232" ca="1">INDIRECT(ADDRESS(MATCH(LARGE(_xlfn._xlws.FILTER(EJ7:EJ229,EN7:EN229&gt;cr),3),EJ7:EJ229,0)+6,1))</f>
        <v>CI14.Amer.EMX5</v>
      </c>
      <c r="EK232" s="12" t="str" cm="1">
        <f t="array" aca="1" ref="EK232" ca="1">INDIRECT(ADDRESS(MATCH(LARGE(_xlfn._xlws.FILTER(EK7:EK229,EN7:EN229&gt;cr),3),EK7:EK229,0)+6,1))</f>
        <v>BU01.JaccardMulti</v>
      </c>
      <c r="EL232" s="12" t="str" cm="1">
        <f t="array" aca="1" ref="EL232" ca="1">INDIRECT(ADDRESS(MATCH(LARGE(_xlfn._xlws.FILTER(EL7:EL229,EN7:EN229&gt;cr),3),EL7:EL229,0)+6,1))</f>
        <v>AI21.SMC</v>
      </c>
      <c r="EM232" s="12" t="str" cm="1">
        <f t="array" aca="1" ref="EM232" ca="1">INDIRECT(ADDRESS(MATCH(LARGE(_xlfn._xlws.FILTER(EM7:EM229,EN7:EN229&gt;cr),3),EM7:EM229,0)+6,1))</f>
        <v>AI26.URP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CU01.IJ.TA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CI01.IJ.Amer</v>
      </c>
      <c r="FW232" s="8" t="str" cm="1">
        <f t="array" aca="1" ref="FW232" ca="1">INDIRECT(ADDRESS(MATCH(SMALL(_xlfn._xlws.FILTER(FW7:FW229,GB7:GB229&gt;cr),3),FW7:FW229,0)+6,1))</f>
        <v>CI01.IJ.Amer</v>
      </c>
      <c r="FX232" s="8" t="str" cm="1">
        <f t="array" aca="1" ref="FX232" ca="1">INDIRECT(ADDRESS(MATCH(LARGE(_xlfn._xlws.FILTER(FX7:FX229,GB7:GB229&gt;cr),3),FX7:FX229,0)+6,1))</f>
        <v>CI01.IJ.Amer</v>
      </c>
      <c r="FY232" s="8" t="str" cm="1">
        <f t="array" aca="1" ref="FY232" ca="1">INDIRECT(ADDRESS(MATCH(LARGE(_xlfn._xlws.FILTER(FY7:FY229,GB7:GB229&gt;cr),3),FY7:FY229,0)+6,1))</f>
        <v>AU01.Jaccard</v>
      </c>
      <c r="FZ232" s="8" t="str" cm="1">
        <f t="array" aca="1" ref="FZ232" ca="1">INDIRECT(ADDRESS(MATCH(LARGE(_xlfn._xlws.FILTER(FZ7:FZ229,GB7:GB229&gt;cr),3),FZ7:FZ229,0)+6,1))</f>
        <v>CI01.IJ.Amer</v>
      </c>
      <c r="GA232" s="8" t="str" cm="1">
        <f t="array" aca="1" ref="GA232" ca="1">INDIRECT(ADDRESS(MATCH(LARGE(_xlfn._xlws.FILTER(GA7:GA229,GB7:GB229&gt;cr),3),GA7:GA229,0)+6,1))</f>
        <v>AI01.Jaccard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BU02.CosineJ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CI14.SMD.NNSM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CI14.Amer.NNSM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CI14.SMD.PSS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BU01.JaccardMulti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AI30.Singularity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AI26.URP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AI30.Singularity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BU07.NHMS.SMD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r=0.1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r=0.1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r=0.1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r=0.9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k=5, r=0.1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k=5, r=0.1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k=5, r=0.9</v>
      </c>
    </row>
    <row r="233" spans="1:257" s="9" customFormat="1" x14ac:dyDescent="0.2">
      <c r="A233" s="7" t="s">
        <v>236</v>
      </c>
      <c r="B233" s="8" t="str" cm="1">
        <f t="array" aca="1" ref="B233" ca="1">INDIRECT(ADDRESS(MATCH(SMALL(_xlfn._xlws.FILTER(B7:B229,H7:H229&gt;0.5),4),B7:B229,0)+6,1))</f>
        <v>CI14.SMD.EMX1</v>
      </c>
      <c r="C233" s="8" t="str" cm="1">
        <f t="array" aca="1" ref="C233" ca="1">INDIRECT(ADDRESS(MATCH(SMALL(_xlfn._xlws.FILTER(C7:C229,H7:H229&gt;0.5),4),C7:C229,0)+6,1))</f>
        <v>CI14.SMD.EMX1</v>
      </c>
      <c r="D233" s="8" t="str" cm="1">
        <f t="array" aca="1" ref="D233" ca="1">INDIRECT(ADDRESS(MATCH(LARGE(_xlfn._xlws.FILTER(D7:D229,H7:H229&gt;0.5),4),D7:D229,0)+6,1))</f>
        <v>BI03.PearsonJ</v>
      </c>
      <c r="E233" s="8" t="str" cm="1">
        <f t="array" aca="1" ref="E233" ca="1">INDIRECT(ADDRESS(MATCH(LARGE(_xlfn._xlws.FILTER(E7:E229,H7:H229&gt;0.5),4),E7:E229,0)+6,1))</f>
        <v>AU15.NNSM</v>
      </c>
      <c r="F233" s="8" t="str" cm="1">
        <f t="array" aca="1" ref="F233" ca="1">INDIRECT(ADDRESS(MATCH(LARGE(_xlfn._xlws.FILTER(F7:F229,H7:H229&gt;0.5),4),F7:F229,0)+6,1))</f>
        <v>CI01.IJ.Amer</v>
      </c>
      <c r="G233" s="8" t="e" cm="1">
        <f t="array" aca="1" ref="G233" ca="1">INDIRECT(ADDRESS(MATCH(LARGE(_xlfn._xlws.FILTER(G7:G229,H7:H229&gt;0.5),4),G7:G229,0)+6,1))</f>
        <v>#NUM!</v>
      </c>
      <c r="H233" s="8" t="str" cm="1">
        <f t="array" aca="1" ref="H233" ca="1">INDIRECT(ADDRESS(MATCH(LARGE(_xlfn._xlws.FILTER(H7:H229,H7:H229&gt;0.5),4),H7:H229,0)+6,1))</f>
        <v>AI01.Jaccard</v>
      </c>
      <c r="I233" s="8" t="str" cm="1">
        <f t="array" aca="1" ref="I233" ca="1">INDIRECT(ADDRESS(MATCH(SMALL(_xlfn._xlws.FILTER(I7:I229,H7:H229&gt;0.5),4),I7:I229,0)+6,1))</f>
        <v>CU01.IJ.Pearson</v>
      </c>
      <c r="J233" s="12" t="str" cm="1">
        <f t="array" aca="1" ref="J233" ca="1">INDIRECT(ADDRESS(MATCH(SMALL(_xlfn._xlws.FILTER(J7:J229,P7:P229&gt;cr),4),J7:J229,0)+6,1))</f>
        <v>CI14.SMD.EMX1</v>
      </c>
      <c r="K233" s="12" t="str" cm="1">
        <f t="array" aca="1" ref="K233" ca="1">INDIRECT(ADDRESS(MATCH(SMALL(_xlfn._xlws.FILTER(K7:K229,P7:P229&gt;cr),4),K7:K229,0)+6,1))</f>
        <v>CI14.Amer.EMX1</v>
      </c>
      <c r="L233" s="12" t="str" cm="1">
        <f t="array" aca="1" ref="L233" ca="1">INDIRECT(ADDRESS(MATCH(LARGE(_xlfn._xlws.FILTER(L7:L229,P7:P229&gt;cr),4),L7:L229,0)+6,1))</f>
        <v>BI07.PSSJ</v>
      </c>
      <c r="M233" s="12" t="str" cm="1">
        <f t="array" aca="1" ref="M233" ca="1">INDIRECT(ADDRESS(MATCH(LARGE(_xlfn._xlws.FILTER(M7:M229,P7:P229&gt;cr),4),M7:M229,0)+6,1))</f>
        <v>CU14.Amer.EMX1</v>
      </c>
      <c r="N233" s="12" t="str" cm="1">
        <f t="array" aca="1" ref="N233" ca="1">INDIRECT(ADDRESS(MATCH(LARGE(_xlfn._xlws.FILTER(N7:N229,P7:P229&gt;cr),4),N7:N229,0)+6,1))</f>
        <v>CI01.IJ.Amer</v>
      </c>
      <c r="O233" s="12" t="e" cm="1">
        <f t="array" aca="1" ref="O233" ca="1">INDIRECT(ADDRESS(MATCH(LARGE(_xlfn._xlws.FILTER(O7:O229,P7:P229&gt;cr),4),O7:O229,0)+6,1))</f>
        <v>#NUM!</v>
      </c>
      <c r="P233" s="12" t="str" cm="1">
        <f t="array" aca="1" ref="P233" ca="1">INDIRECT(ADDRESS(MATCH(LARGE(_xlfn._xlws.FILTER(P7:P229,P7:P229&gt;cr),4),P7:P229,0)+6,1))</f>
        <v>AI01.Jaccard</v>
      </c>
      <c r="Q233" s="12" t="str" cm="1">
        <f t="array" aca="1" ref="Q233" ca="1">INDIRECT(ADDRESS(MATCH(SMALL(_xlfn._xlws.FILTER(Q7:Q229,P7:P229&gt;cr),4),Q7:Q229,0)+6,1))</f>
        <v>CU14.Amer.CPC</v>
      </c>
      <c r="R233" s="8" t="str" cm="1">
        <f t="array" aca="1" ref="R233" ca="1">INDIRECT(ADDRESS(MATCH(SMALL(_xlfn._xlws.FILTER(R7:R229,X7:X229&gt;cr),4),R7:R229,0)+6,1))</f>
        <v>CI14.SMD.EMX1</v>
      </c>
      <c r="S233" s="8" t="str" cm="1">
        <f t="array" aca="1" ref="S233" ca="1">INDIRECT(ADDRESS(MATCH(SMALL(_xlfn._xlws.FILTER(S7:S229,X7:X229&gt;cr),4),S7:S229,0)+6,1))</f>
        <v>CI14.Amer.EMX1</v>
      </c>
      <c r="T233" s="8" t="str" cm="1">
        <f t="array" aca="1" ref="T233" ca="1">INDIRECT(ADDRESS(MATCH(LARGE(_xlfn._xlws.FILTER(T7:T229,X7:X229&gt;cr),4),T7:T229,0)+6,1))</f>
        <v>CI14.Amer.EMX5</v>
      </c>
      <c r="U233" s="8" t="str" cm="1">
        <f t="array" aca="1" ref="U233" ca="1">INDIRECT(ADDRESS(MATCH(LARGE(_xlfn._xlws.FILTER(U7:U229,X7:X229&gt;cr),4),U7:U229,0)+6,1))</f>
        <v>CU14.SMD.NNSM</v>
      </c>
      <c r="V233" s="8" t="str" cm="1">
        <f t="array" aca="1" ref="V233" ca="1">INDIRECT(ADDRESS(MATCH(LARGE(_xlfn._xlws.FILTER(V7:V229,X7:X229&gt;cr),4),V7:V229,0)+6,1))</f>
        <v>CI01.IJ.Amer</v>
      </c>
      <c r="W233" s="8" t="str" cm="1">
        <f t="array" aca="1" ref="W233" ca="1">INDIRECT(ADDRESS(MATCH(LARGE(_xlfn._xlws.FILTER(W7:W229,X7:X229&gt;cr),4),W7:W229,0)+6,1))</f>
        <v>CI14.SMD.NNSM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CU14.SMD.QTI</v>
      </c>
      <c r="Z233" s="12" t="str" cm="1">
        <f t="array" aca="1" ref="Z233" ca="1">INDIRECT(ADDRESS(MATCH(SMALL(_xlfn._xlws.FILTER(Z7:Z229,AF7:AF229&gt;cr),4),Z7:Z229,0)+6,1))</f>
        <v>CI14.Amer.EMX5</v>
      </c>
      <c r="AA233" s="12" t="str" cm="1">
        <f t="array" aca="1" ref="AA233" ca="1">INDIRECT(ADDRESS(MATCH(SMALL(_xlfn._xlws.FILTER(AA7:AA229,AF7:AF229&gt;cr),4),AA7:AA229,0)+6,1))</f>
        <v>AI05.SRC</v>
      </c>
      <c r="AB233" s="12" t="str" cm="1">
        <f t="array" aca="1" ref="AB233" ca="1">INDIRECT(ADDRESS(MATCH(LARGE(_xlfn._xlws.FILTER(AB7:AB229,AF7:AF229&gt;cr),4),AB7:AB229,0)+6,1))</f>
        <v>AI07.PSS</v>
      </c>
      <c r="AC233" s="12" t="str" cm="1">
        <f t="array" aca="1" ref="AC233" ca="1">INDIRECT(ADDRESS(MATCH(LARGE(_xlfn._xlws.FILTER(AC7:AC229,AF7:AF229&gt;cr),4),AC7:AC229,0)+6,1))</f>
        <v>BU02.CosineJ</v>
      </c>
      <c r="AD233" s="12" t="str" cm="1">
        <f t="array" aca="1" ref="AD233" ca="1">INDIRECT(ADDRESS(MATCH(LARGE(_xlfn._xlws.FILTER(AD7:AD229,AF7:AF229&gt;cr),4),AD7:AD229,0)+6,1))</f>
        <v>BI14.Amer</v>
      </c>
      <c r="AE233" s="12" t="e" cm="1">
        <f t="array" aca="1" ref="AE233" ca="1">INDIRECT(ADDRESS(MATCH(LARGE(_xlfn._xlws.FILTER(AE7:AE229,AF7:AF229&gt;cr),4),AE7:AE229,0)+6,1))</f>
        <v>#NUM!</v>
      </c>
      <c r="AF233" s="12" t="str" cm="1">
        <f t="array" aca="1" ref="AF233" ca="1">INDIRECT(ADDRESS(MATCH(LARGE(_xlfn._xlws.FILTER(AF7:AF229,AF7:AF229&gt;cr),4),AF7:AF229,0)+6,1))</f>
        <v>AI01.Jaccard</v>
      </c>
      <c r="AG233" s="12" t="str" cm="1">
        <f t="array" aca="1" ref="AG233" ca="1">INDIRECT(ADDRESS(MATCH(SMALL(_xlfn._xlws.FILTER(AG7:AG229,AF7:AF229&gt;cr),4),AG7:AG229,0)+6,1))</f>
        <v>BU10.TMJ</v>
      </c>
      <c r="AH233" s="8" t="str" cm="1">
        <f t="array" aca="1" ref="AH233" ca="1">INDIRECT(ADDRESS(MATCH(SMALL(_xlfn._xlws.FILTER(AH7:AH229,AN7:AN229&gt;cr),4),AH7:AH229,0)+6,1))</f>
        <v>AI26.URP</v>
      </c>
      <c r="AI233" s="8" t="str" cm="1">
        <f t="array" aca="1" ref="AI233" ca="1">INDIRECT(ADDRESS(MATCH(SMALL(_xlfn._xlws.FILTER(AI7:AI229,AN7:AN229&gt;cr),4),AI7:AI229,0)+6,1))</f>
        <v>BI01.PNCR</v>
      </c>
      <c r="AJ233" s="8" t="str" cm="1">
        <f t="array" aca="1" ref="AJ233" ca="1">INDIRECT(ADDRESS(MATCH(LARGE(_xlfn._xlws.FILTER(AJ7:AJ229,AN7:AN229&gt;cr),4),AJ7:AJ229,0)+6,1))</f>
        <v>BI01.PNCR</v>
      </c>
      <c r="AK233" s="8" t="str" cm="1">
        <f t="array" aca="1" ref="AK233" ca="1">INDIRECT(ADDRESS(MATCH(LARGE(_xlfn._xlws.FILTER(AK7:AK229,AN7:AN229&gt;cr),4),AK7:AK229,0)+6,1))</f>
        <v>AI03.Pearson</v>
      </c>
      <c r="AL233" s="8" t="str" cm="1">
        <f t="array" aca="1" ref="AL233" ca="1">INDIRECT(ADDRESS(MATCH(LARGE(_xlfn._xlws.FILTER(AL7:AL229,AN7:AN229&gt;cr),4),AL7:AL229,0)+6,1))</f>
        <v>BI08.BCFJ</v>
      </c>
      <c r="AM233" s="8" t="e" cm="1">
        <f t="array" aca="1" ref="AM233" ca="1">INDIRECT(ADDRESS(MATCH(LARGE(_xlfn._xlws.FILTER(AM7:AM229,AN7:AN229&gt;cr),4),AM7:AM229,0)+6,1))</f>
        <v>#NUM!</v>
      </c>
      <c r="AN233" s="8" t="str" cm="1">
        <f t="array" aca="1" ref="AN233" ca="1">INDIRECT(ADDRESS(MATCH(LARGE(_xlfn._xlws.FILTER(AN7:AN229,AN7:AN229&gt;cr),4),AN7:AN229,0)+6,1))</f>
        <v>AI01.Jaccard</v>
      </c>
      <c r="AO233" s="8" t="str" cm="1">
        <f t="array" aca="1" ref="AO233" ca="1">INDIRECT(ADDRESS(MATCH(SMALL(_xlfn._xlws.FILTER(AO7:AO229,AN7:AN229&gt;cr),4),AO7:AO229,0)+6,1))</f>
        <v>CU14.Amer.CPC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CI14.Amer.NNSM</v>
      </c>
      <c r="BG233" s="12" t="str" cm="1">
        <f t="array" aca="1" ref="BG233" ca="1">INDIRECT(ADDRESS(MATCH(SMALL(_xlfn._xlws.FILTER(BG7:BG229,BL7:BL229&gt;cr),4),BG7:BG229,0)+6,1))</f>
        <v>BI07.NHMS</v>
      </c>
      <c r="BH233" s="12" t="str" cm="1">
        <f t="array" aca="1" ref="BH233" ca="1">INDIRECT(ADDRESS(MATCH(LARGE(_xlfn._xlws.FILTER(BH7:BH229,BL7:BL229&gt;cr),4),BH7:BH229,0)+6,1))</f>
        <v>BI14.AmerJ</v>
      </c>
      <c r="BI233" s="12" t="str" cm="1">
        <f t="array" aca="1" ref="BI233" ca="1">INDIRECT(ADDRESS(MATCH(LARGE(_xlfn._xlws.FILTER(BI7:BI229,BL7:BL229&gt;cr),4),BI7:BI229,0)+6,1))</f>
        <v>AU15.NNSM</v>
      </c>
      <c r="BJ233" s="12" t="str" cm="1">
        <f t="array" aca="1" ref="BJ233" ca="1">INDIRECT(ADDRESS(MATCH(LARGE(_xlfn._xlws.FILTER(BJ7:BJ229,BL7:BL229&gt;cr),4),BJ7:BJ229,0)+6,1))</f>
        <v>CI01.IJ.Amer</v>
      </c>
      <c r="BK233" s="12" t="str" cm="1">
        <f t="array" aca="1" ref="BK233" ca="1">INDIRECT(ADDRESS(MATCH(LARGE(_xlfn._xlws.FILTER(BK7:BK229,BL7:BL229&gt;cr),4),BK7:BK229,0)+6,1))</f>
        <v>BI14.Amer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BU07.NHMS.Amer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BI07.NHMS</v>
      </c>
      <c r="CU233" s="8" t="str" cm="1">
        <f t="array" aca="1" ref="CU233" ca="1">INDIRECT(ADDRESS(MATCH(SMALL(_xlfn._xlws.FILTER(CU7:CU229,CZ7:CZ229&gt;cr),4),CU7:CU229,0)+6,1))</f>
        <v>CI14.SMD.EMX1</v>
      </c>
      <c r="CV233" s="8" t="str" cm="1">
        <f t="array" aca="1" ref="CV233" ca="1">INDIRECT(ADDRESS(MATCH(LARGE(_xlfn._xlws.FILTER(CV7:CV229,CZ7:CZ229&gt;cr),4),CV7:CV229,0)+6,1))</f>
        <v>BI07.PSSJ</v>
      </c>
      <c r="CW233" s="8" t="str" cm="1">
        <f t="array" aca="1" ref="CW233" ca="1">INDIRECT(ADDRESS(MATCH(LARGE(_xlfn._xlws.FILTER(CW7:CW229,CZ7:CZ229&gt;cr),4),CW7:CW229,0)+6,1))</f>
        <v>BU15.NNSMJ</v>
      </c>
      <c r="CX233" s="8" t="str" cm="1">
        <f t="array" aca="1" ref="CX233" ca="1">INDIRECT(ADDRESS(MATCH(LARGE(_xlfn._xlws.FILTER(CX7:CX229,CZ7:CZ229&gt;cr),4),CX7:CX229,0)+6,1))</f>
        <v>BI01.JacRA</v>
      </c>
      <c r="CY233" s="8" t="str" cm="1">
        <f t="array" aca="1" ref="CY233" ca="1">INDIRECT(ADDRESS(MATCH(LARGE(_xlfn._xlws.FILTER(CY7:CY229,CZ7:CZ229&gt;cr),4),CY7:CY229,0)+6,1))</f>
        <v>BI01.JacRA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BU04.MSDJ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str" cm="1">
        <f t="array" aca="1" ref="DR233" ca="1">INDIRECT(ADDRESS(MATCH(SMALL(_xlfn._xlws.FILTER(DR7:DR229,DX7:DX229&gt;cr),4),DR7:DR229,0)+6,1))</f>
        <v>BI01.RatingJaccard</v>
      </c>
      <c r="DS233" s="12" t="str" cm="1">
        <f t="array" aca="1" ref="DS233" ca="1">INDIRECT(ADDRESS(MATCH(SMALL(_xlfn._xlws.FILTER(DS7:DS229,DX7:DX229&gt;cr),4),DS7:DS229,0)+6,1))</f>
        <v>AI21.SMC</v>
      </c>
      <c r="DT233" s="12" t="str" cm="1">
        <f t="array" aca="1" ref="DT233" ca="1">INDIRECT(ADDRESS(MATCH(LARGE(_xlfn._xlws.FILTER(DT7:DT229,DX7:DX229&gt;cr),4),DT7:DT229,0)+6,1))</f>
        <v>AI22.ESim</v>
      </c>
      <c r="DU233" s="12" t="str" cm="1">
        <f t="array" aca="1" ref="DU233" ca="1">INDIRECT(ADDRESS(MATCH(LARGE(_xlfn._xlws.FILTER(DU7:DU229,DX7:DX229&gt;cr),4),DU7:DU229,0)+6,1))</f>
        <v>AU01.Jaccard</v>
      </c>
      <c r="DV233" s="12" t="str" cm="1">
        <f t="array" aca="1" ref="DV233" ca="1">INDIRECT(ADDRESS(MATCH(LARGE(_xlfn._xlws.FILTER(DV7:DV229,DX7:DX229&gt;cr),4),DV7:DV229,0)+6,1))</f>
        <v>BI01.JacDual</v>
      </c>
      <c r="DW233" s="12" t="str" cm="1">
        <f t="array" aca="1" ref="DW233" ca="1">INDIRECT(ADDRESS(MATCH(LARGE(_xlfn._xlws.FILTER(DW7:DW229,DX7:DX229&gt;cr),4),DW7:DW229,0)+6,1))</f>
        <v>BI01.PNCR</v>
      </c>
      <c r="DX233" s="12" t="str" cm="1">
        <f t="array" aca="1" ref="DX233" ca="1">INDIRECT(ADDRESS(MATCH(LARGE(_xlfn._xlws.FILTER(DX7:DX229,DX7:DX229&gt;cr),4),DX7:DX229,0)+6,1))</f>
        <v>AI01.Jaccard</v>
      </c>
      <c r="DY233" s="12" t="str" cm="1">
        <f t="array" aca="1" ref="DY233" ca="1">INDIRECT(ADDRESS(MATCH(SMALL(_xlfn._xlws.FILTER(DY7:DY229,DX7:DX229&gt;cr),4),DY7:DY229,0)+6,1))</f>
        <v>AU01.Jaccard</v>
      </c>
      <c r="DZ233" s="8" t="str" cm="1">
        <f t="array" aca="1" ref="DZ233" ca="1">INDIRECT(ADDRESS(MATCH(SMALL(_xlfn._xlws.FILTER(DZ7:DZ229,EF7:EF229&gt;cr),4),DZ7:DZ229,0)+6,1))</f>
        <v>AI21.SMC</v>
      </c>
      <c r="EA233" s="8" t="str" cm="1">
        <f t="array" aca="1" ref="EA233" ca="1">INDIRECT(ADDRESS(MATCH(SMALL(_xlfn._xlws.FILTER(EA7:EA229,EF7:EF229&gt;cr),4),EA7:EA229,0)+6,1))</f>
        <v>BI07.PSSJ</v>
      </c>
      <c r="EB233" s="8" t="str" cm="1">
        <f t="array" aca="1" ref="EB233" ca="1">INDIRECT(ADDRESS(MATCH(LARGE(_xlfn._xlws.FILTER(EB7:EB229,EF7:EF229&gt;cr),4),EB7:EB229,0)+6,1))</f>
        <v>BI03.WPC</v>
      </c>
      <c r="EC233" s="8" t="str" cm="1">
        <f t="array" aca="1" ref="EC233" ca="1">INDIRECT(ADDRESS(MATCH(LARGE(_xlfn._xlws.FILTER(EC7:EC229,EF7:EF229&gt;cr),4),EC7:EC229,0)+6,1))</f>
        <v>AU14.SMD</v>
      </c>
      <c r="ED233" s="8" t="str" cm="1">
        <f t="array" aca="1" ref="ED233" ca="1">INDIRECT(ADDRESS(MATCH(LARGE(_xlfn._xlws.FILTER(ED7:ED229,EF7:EF229&gt;cr),4),ED7:ED229,0)+6,1))</f>
        <v>BI07.NHMS</v>
      </c>
      <c r="EE233" s="8" t="str" cm="1">
        <f t="array" aca="1" ref="EE233" ca="1">INDIRECT(ADDRESS(MATCH(LARGE(_xlfn._xlws.FILTER(EE7:EE229,EF7:EF229&gt;cr),4),EE7:EE229,0)+6,1))</f>
        <v>BI01.PNCR</v>
      </c>
      <c r="EF233" s="8" t="str" cm="1">
        <f t="array" aca="1" ref="EF233" ca="1">INDIRECT(ADDRESS(MATCH(LARGE(_xlfn._xlws.FILTER(EF7:EF229,EF7:EF229&gt;cr),4),EF7:EF229,0)+6,1))</f>
        <v>AI01.Jaccard</v>
      </c>
      <c r="EG233" s="8" t="str" cm="1">
        <f t="array" aca="1" ref="EG233" ca="1">INDIRECT(ADDRESS(MATCH(SMALL(_xlfn._xlws.FILTER(EG7:EG229,EF7:EF229&gt;cr),4),EG7:EG229,0)+6,1))</f>
        <v>AU20.OS</v>
      </c>
      <c r="EH233" s="12" t="str" cm="1">
        <f t="array" aca="1" ref="EH233" ca="1">INDIRECT(ADDRESS(MATCH(SMALL(_xlfn._xlws.FILTER(EH7:EH229,EN7:EN229&gt;cr),4),EH7:EH229,0)+6,1))</f>
        <v>CI14.SMD.EMX1</v>
      </c>
      <c r="EI233" s="12" t="str" cm="1">
        <f t="array" aca="1" ref="EI233" ca="1">INDIRECT(ADDRESS(MATCH(SMALL(_xlfn._xlws.FILTER(EI7:EI229,EN7:EN229&gt;cr),4),EI7:EI229,0)+6,1))</f>
        <v>CI14.Amer.EMX1</v>
      </c>
      <c r="EJ233" s="12" t="str" cm="1">
        <f t="array" aca="1" ref="EJ233" ca="1">INDIRECT(ADDRESS(MATCH(LARGE(_xlfn._xlws.FILTER(EJ7:EJ229,EN7:EN229&gt;cr),4),EJ7:EJ229,0)+6,1))</f>
        <v>BI22.ESim3</v>
      </c>
      <c r="EK233" s="12" t="str" cm="1">
        <f t="array" aca="1" ref="EK233" ca="1">INDIRECT(ADDRESS(MATCH(LARGE(_xlfn._xlws.FILTER(EK7:EK229,EN7:EN229&gt;cr),4),EK7:EK229,0)+6,1))</f>
        <v>AU15.NNSM</v>
      </c>
      <c r="EL233" s="12" t="str" cm="1">
        <f t="array" aca="1" ref="EL233" ca="1">INDIRECT(ADDRESS(MATCH(LARGE(_xlfn._xlws.FILTER(EL7:EL229,EN7:EN229&gt;cr),4),EL7:EL229,0)+6,1))</f>
        <v>BI14.AmerJ</v>
      </c>
      <c r="EM233" s="12" t="str" cm="1">
        <f t="array" aca="1" ref="EM233" ca="1">INDIRECT(ADDRESS(MATCH(LARGE(_xlfn._xlws.FILTER(EM7:EM229,EN7:EN229&gt;cr),4),EM7:EM229,0)+6,1))</f>
        <v>BI01.PNCR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CU01.IJ.PSS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CI01.IJ.PSS</v>
      </c>
      <c r="FW233" s="8" t="str" cm="1">
        <f t="array" aca="1" ref="FW233" ca="1">INDIRECT(ADDRESS(MATCH(SMALL(_xlfn._xlws.FILTER(FW7:FW229,GB7:GB229&gt;cr),4),FW7:FW229,0)+6,1))</f>
        <v>CI01.IJ.PSS</v>
      </c>
      <c r="FX233" s="8" t="str" cm="1">
        <f t="array" aca="1" ref="FX233" ca="1">INDIRECT(ADDRESS(MATCH(LARGE(_xlfn._xlws.FILTER(FX7:FX229,GB7:GB229&gt;cr),4),FX7:FX229,0)+6,1))</f>
        <v>BI14.AmerJ</v>
      </c>
      <c r="FY233" s="8" t="str" cm="1">
        <f t="array" aca="1" ref="FY233" ca="1">INDIRECT(ADDRESS(MATCH(LARGE(_xlfn._xlws.FILTER(FY7:FY229,GB7:GB229&gt;cr),4),FY7:FY229,0)+6,1))</f>
        <v>AU01.Jaccard</v>
      </c>
      <c r="FZ233" s="8" t="str" cm="1">
        <f t="array" aca="1" ref="FZ233" ca="1">INDIRECT(ADDRESS(MATCH(LARGE(_xlfn._xlws.FILTER(FZ7:FZ229,GB7:GB229&gt;cr),4),FZ7:FZ229,0)+6,1))</f>
        <v>BI14.Amer</v>
      </c>
      <c r="GA233" s="8" t="str" cm="1">
        <f t="array" aca="1" ref="GA233" ca="1">INDIRECT(ADDRESS(MATCH(LARGE(_xlfn._xlws.FILTER(GA7:GA229,GB7:GB229&gt;cr),4),GA7:GA229,0)+6,1))</f>
        <v>AI01.Jaccard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BU16.TAJ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BI07.NHMS.Amer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CI14.SMD.NNSM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BI07.NHMS.SMD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CU14.Amer.Cosine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BI03.IPC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BI01.PNCR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AI30.Singularity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CU14.SMD.NNSM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r=0.1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r=0.1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r=0.1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r=0.9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k=5, r=0.1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k=5, r=0.1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k=5, r=0.9</v>
      </c>
    </row>
    <row r="234" spans="1:257" s="9" customFormat="1" x14ac:dyDescent="0.2">
      <c r="A234" s="7" t="s">
        <v>237</v>
      </c>
      <c r="B234" s="8" t="str" cm="1">
        <f t="array" aca="1" ref="B234" ca="1">INDIRECT(ADDRESS(MATCH(SMALL(_xlfn._xlws.FILTER(B7:B229,H7:H229&gt;0.5),5),B7:B229,0)+6,1))</f>
        <v>CI14.SMD.EMX1</v>
      </c>
      <c r="C234" s="8" t="str" cm="1">
        <f t="array" aca="1" ref="C234" ca="1">INDIRECT(ADDRESS(MATCH(SMALL(_xlfn._xlws.FILTER(C7:C229,H7:H229&gt;0.5),5),C7:C229,0)+6,1))</f>
        <v>CI14.SMD.EMX1</v>
      </c>
      <c r="D234" s="8" t="str" cm="1">
        <f t="array" aca="1" ref="D234" ca="1">INDIRECT(ADDRESS(MATCH(LARGE(_xlfn._xlws.FILTER(D7:D229,H7:H229&gt;0.5),5),D7:D229,0)+6,1))</f>
        <v>CI14.Amer.EMX1</v>
      </c>
      <c r="E234" s="8" t="str" cm="1">
        <f t="array" aca="1" ref="E234" ca="1">INDIRECT(ADDRESS(MATCH(LARGE(_xlfn._xlws.FILTER(E7:E229,H7:H229&gt;0.5),5),E7:E229,0)+6,1))</f>
        <v>CU14.Amer.EMX1</v>
      </c>
      <c r="F234" s="8" t="str" cm="1">
        <f t="array" aca="1" ref="F234" ca="1">INDIRECT(ADDRESS(MATCH(LARGE(_xlfn._xlws.FILTER(F7:F229,H7:H229&gt;0.5),5),F7:F229,0)+6,1))</f>
        <v>BI14.SMDJ</v>
      </c>
      <c r="G234" s="8" t="e" cm="1">
        <f t="array" aca="1" ref="G234" ca="1">INDIRECT(ADDRESS(MATCH(LARGE(_xlfn._xlws.FILTER(G7:G229,H7:H229&gt;0.5),5),G7:G229,0)+6,1))</f>
        <v>#NUM!</v>
      </c>
      <c r="H234" s="8" t="str" cm="1">
        <f t="array" aca="1" ref="H234" ca="1">INDIRECT(ADDRESS(MATCH(LARGE(_xlfn._xlws.FILTER(H7:H229,H7:H229&gt;0.5),5),H7:H229,0)+6,1))</f>
        <v>AI01.Jaccard</v>
      </c>
      <c r="I234" s="8" t="str" cm="1">
        <f t="array" aca="1" ref="I234" ca="1">INDIRECT(ADDRESS(MATCH(SMALL(_xlfn._xlws.FILTER(I7:I229,H7:H229&gt;0.5),5),I7:I229,0)+6,1))</f>
        <v>CU01.IJ.Cosine</v>
      </c>
      <c r="J234" s="12" t="str" cm="1">
        <f t="array" aca="1" ref="J234" ca="1">INDIRECT(ADDRESS(MATCH(SMALL(_xlfn._xlws.FILTER(J7:J229,P7:P229&gt;cr),5),J7:J229,0)+6,1))</f>
        <v>CI14.SMD.EMX1</v>
      </c>
      <c r="K234" s="12" t="str" cm="1">
        <f t="array" aca="1" ref="K234" ca="1">INDIRECT(ADDRESS(MATCH(SMALL(_xlfn._xlws.FILTER(K7:K229,P7:P229&gt;cr),5),K7:K229,0)+6,1))</f>
        <v>CI14.SMD.EMX1</v>
      </c>
      <c r="L234" s="12" t="str" cm="1">
        <f t="array" aca="1" ref="L234" ca="1">INDIRECT(ADDRESS(MATCH(LARGE(_xlfn._xlws.FILTER(L7:L229,P7:P229&gt;cr),5),L7:L229,0)+6,1))</f>
        <v>BI14.QTIJ</v>
      </c>
      <c r="M234" s="12" t="str" cm="1">
        <f t="array" aca="1" ref="M234" ca="1">INDIRECT(ADDRESS(MATCH(LARGE(_xlfn._xlws.FILTER(M7:M229,P7:P229&gt;cr),5),M7:M229,0)+6,1))</f>
        <v>CU14.Amer.EMX2</v>
      </c>
      <c r="N234" s="12" t="str" cm="1">
        <f t="array" aca="1" ref="N234" ca="1">INDIRECT(ADDRESS(MATCH(LARGE(_xlfn._xlws.FILTER(N7:N229,P7:P229&gt;cr),5),N7:N229,0)+6,1))</f>
        <v>BI14.Amer</v>
      </c>
      <c r="O234" s="12" t="e" cm="1">
        <f t="array" aca="1" ref="O234" ca="1">INDIRECT(ADDRESS(MATCH(LARGE(_xlfn._xlws.FILTER(O7:O229,P7:P229&gt;cr),5),O7:O229,0)+6,1))</f>
        <v>#NUM!</v>
      </c>
      <c r="P234" s="12" t="str" cm="1">
        <f t="array" aca="1" ref="P234" ca="1">INDIRECT(ADDRESS(MATCH(LARGE(_xlfn._xlws.FILTER(P7:P229,P7:P229&gt;cr),5),P7:P229,0)+6,1))</f>
        <v>AI01.Jaccard</v>
      </c>
      <c r="Q234" s="12" t="str" cm="1">
        <f t="array" aca="1" ref="Q234" ca="1">INDIRECT(ADDRESS(MATCH(SMALL(_xlfn._xlws.FILTER(Q7:Q229,P7:P229&gt;cr),5),Q7:Q229,0)+6,1))</f>
        <v>CU14.Amer.Cosine</v>
      </c>
      <c r="R234" s="8" t="str" cm="1">
        <f t="array" aca="1" ref="R234" ca="1">INDIRECT(ADDRESS(MATCH(SMALL(_xlfn._xlws.FILTER(R7:R229,X7:X229&gt;cr),5),R7:R229,0)+6,1))</f>
        <v>CI14.SMD.EMX1</v>
      </c>
      <c r="S234" s="8" t="str" cm="1">
        <f t="array" aca="1" ref="S234" ca="1">INDIRECT(ADDRESS(MATCH(SMALL(_xlfn._xlws.FILTER(S7:S229,X7:X229&gt;cr),5),S7:S229,0)+6,1))</f>
        <v>CI14.SMD.EMX1</v>
      </c>
      <c r="T234" s="8" t="str" cm="1">
        <f t="array" aca="1" ref="T234" ca="1">INDIRECT(ADDRESS(MATCH(LARGE(_xlfn._xlws.FILTER(T7:T229,X7:X229&gt;cr),5),T7:T229,0)+6,1))</f>
        <v>CI01.IJ.PSS</v>
      </c>
      <c r="U234" s="8" t="str" cm="1">
        <f t="array" aca="1" ref="U234" ca="1">INDIRECT(ADDRESS(MATCH(LARGE(_xlfn._xlws.FILTER(U7:U229,X7:X229&gt;cr),5),U7:U229,0)+6,1))</f>
        <v>CU14.Amer.EMX1</v>
      </c>
      <c r="V234" s="8" t="str" cm="1">
        <f t="array" aca="1" ref="V234" ca="1">INDIRECT(ADDRESS(MATCH(LARGE(_xlfn._xlws.FILTER(V7:V229,X7:X229&gt;cr),5),V7:V229,0)+6,1))</f>
        <v>BI14.Amer</v>
      </c>
      <c r="W234" s="8" t="str" cm="1">
        <f t="array" aca="1" ref="W234" ca="1">INDIRECT(ADDRESS(MATCH(LARGE(_xlfn._xlws.FILTER(W7:W229,X7:X229&gt;cr),5),W7:W229,0)+6,1))</f>
        <v>CU14.SMD.PSS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CU14.Amer.CPC</v>
      </c>
      <c r="Z234" s="12" t="str" cm="1">
        <f t="array" aca="1" ref="Z234" ca="1">INDIRECT(ADDRESS(MATCH(SMALL(_xlfn._xlws.FILTER(Z7:Z229,AF7:AF229&gt;cr),5),Z7:Z229,0)+6,1))</f>
        <v>BI07.NHMS</v>
      </c>
      <c r="AA234" s="12" t="str" cm="1">
        <f t="array" aca="1" ref="AA234" ca="1">INDIRECT(ADDRESS(MATCH(SMALL(_xlfn._xlws.FILTER(AA7:AA229,AF7:AF229&gt;cr),5),AA7:AA229,0)+6,1))</f>
        <v>BI06.MPIP</v>
      </c>
      <c r="AB234" s="12" t="str" cm="1">
        <f t="array" aca="1" ref="AB234" ca="1">INDIRECT(ADDRESS(MATCH(LARGE(_xlfn._xlws.FILTER(AB7:AB229,AF7:AF229&gt;cr),5),AB7:AB229,0)+6,1))</f>
        <v>CI14.Amer.Coco</v>
      </c>
      <c r="AC234" s="12" t="str" cm="1">
        <f t="array" aca="1" ref="AC234" ca="1">INDIRECT(ADDRESS(MATCH(LARGE(_xlfn._xlws.FILTER(AC7:AC229,AF7:AF229&gt;cr),5),AC7:AC229,0)+6,1))</f>
        <v>BU10.TMJ</v>
      </c>
      <c r="AD234" s="12" t="str" cm="1">
        <f t="array" aca="1" ref="AD234" ca="1">INDIRECT(ADDRESS(MATCH(LARGE(_xlfn._xlws.FILTER(AD7:AD229,AF7:AF229&gt;cr),5),AD7:AD229,0)+6,1))</f>
        <v>AI21.SMC</v>
      </c>
      <c r="AE234" s="12" t="e" cm="1">
        <f t="array" aca="1" ref="AE234" ca="1">INDIRECT(ADDRESS(MATCH(LARGE(_xlfn._xlws.FILTER(AE7:AE229,AF7:AF229&gt;cr),5),AE7:AE229,0)+6,1))</f>
        <v>#NUM!</v>
      </c>
      <c r="AF234" s="12" t="str" cm="1">
        <f t="array" aca="1" ref="AF234" ca="1">INDIRECT(ADDRESS(MATCH(LARGE(_xlfn._xlws.FILTER(AF7:AF229,AF7:AF229&gt;cr),5),AF7:AF229,0)+6,1))</f>
        <v>AI01.Jaccard</v>
      </c>
      <c r="AG234" s="12" t="str" cm="1">
        <f t="array" aca="1" ref="AG234" ca="1">INDIRECT(ADDRESS(MATCH(SMALL(_xlfn._xlws.FILTER(AG7:AG229,AF7:AF229&gt;cr),5),AG7:AG229,0)+6,1))</f>
        <v>BU03.PearsonJ</v>
      </c>
      <c r="AH234" s="8" t="str" cm="1">
        <f t="array" aca="1" ref="AH234" ca="1">INDIRECT(ADDRESS(MATCH(SMALL(_xlfn._xlws.FILTER(AH7:AH229,AN7:AN229&gt;cr),5),AH7:AH229,0)+6,1))</f>
        <v>BI01.PNCR</v>
      </c>
      <c r="AI234" s="8" t="str" cm="1">
        <f t="array" aca="1" ref="AI234" ca="1">INDIRECT(ADDRESS(MATCH(SMALL(_xlfn._xlws.FILTER(AI7:AI229,AN7:AN229&gt;cr),5),AI7:AI229,0)+6,1))</f>
        <v>AU19.KL</v>
      </c>
      <c r="AJ234" s="8" t="str" cm="1">
        <f t="array" aca="1" ref="AJ234" ca="1">INDIRECT(ADDRESS(MATCH(LARGE(_xlfn._xlws.FILTER(AJ7:AJ229,AN7:AN229&gt;cr),5),AJ7:AJ229,0)+6,1))</f>
        <v>BI22.ESim2</v>
      </c>
      <c r="AK234" s="8" t="str" cm="1">
        <f t="array" aca="1" ref="AK234" ca="1">INDIRECT(ADDRESS(MATCH(LARGE(_xlfn._xlws.FILTER(AK7:AK229,AN7:AN229&gt;cr),5),AK7:AK229,0)+6,1))</f>
        <v>AI03.Pearson</v>
      </c>
      <c r="AL234" s="8" t="str" cm="1">
        <f t="array" aca="1" ref="AL234" ca="1">INDIRECT(ADDRESS(MATCH(LARGE(_xlfn._xlws.FILTER(AL7:AL229,AN7:AN229&gt;cr),5),AL7:AL229,0)+6,1))</f>
        <v>BI14.HSMD</v>
      </c>
      <c r="AM234" s="8" t="e" cm="1">
        <f t="array" aca="1" ref="AM234" ca="1">INDIRECT(ADDRESS(MATCH(LARGE(_xlfn._xlws.FILTER(AM7:AM229,AN7:AN229&gt;cr),5),AM7:AM229,0)+6,1))</f>
        <v>#NUM!</v>
      </c>
      <c r="AN234" s="8" t="str" cm="1">
        <f t="array" aca="1" ref="AN234" ca="1">INDIRECT(ADDRESS(MATCH(LARGE(_xlfn._xlws.FILTER(AN7:AN229,AN7:AN229&gt;cr),5),AN7:AN229,0)+6,1))</f>
        <v>AI01.Jaccard</v>
      </c>
      <c r="AO234" s="8" t="str" cm="1">
        <f t="array" aca="1" ref="AO234" ca="1">INDIRECT(ADDRESS(MATCH(SMALL(_xlfn._xlws.FILTER(AO7:AO229,AN7:AN229&gt;cr),5),AO7:AO229,0)+6,1))</f>
        <v>CU14.Amer.Pearson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BI07.NHMS.Amer</v>
      </c>
      <c r="BG234" s="12" t="str" cm="1">
        <f t="array" aca="1" ref="BG234" ca="1">INDIRECT(ADDRESS(MATCH(SMALL(_xlfn._xlws.FILTER(BG7:BG229,BL7:BL229&gt;cr),5),BG7:BG229,0)+6,1))</f>
        <v>CI14.SMD.EMX1</v>
      </c>
      <c r="BH234" s="12" t="str" cm="1">
        <f t="array" aca="1" ref="BH234" ca="1">INDIRECT(ADDRESS(MATCH(LARGE(_xlfn._xlws.FILTER(BH7:BH229,BL7:BL229&gt;cr),5),BH7:BH229,0)+6,1))</f>
        <v>CI14.SMD.PSS</v>
      </c>
      <c r="BI234" s="12" t="str" cm="1">
        <f t="array" aca="1" ref="BI234" ca="1">INDIRECT(ADDRESS(MATCH(LARGE(_xlfn._xlws.FILTER(BI7:BI229,BL7:BL229&gt;cr),5),BI7:BI229,0)+6,1))</f>
        <v>BU15.NNSMJ</v>
      </c>
      <c r="BJ234" s="12" t="str" cm="1">
        <f t="array" aca="1" ref="BJ234" ca="1">INDIRECT(ADDRESS(MATCH(LARGE(_xlfn._xlws.FILTER(BJ7:BJ229,BL7:BL229&gt;cr),5),BJ7:BJ229,0)+6,1))</f>
        <v>BI14.Amer</v>
      </c>
      <c r="BK234" s="12" t="str" cm="1">
        <f t="array" aca="1" ref="BK234" ca="1">INDIRECT(ADDRESS(MATCH(LARGE(_xlfn._xlws.FILTER(BK7:BK229,BL7:BL229&gt;cr),5),BK7:BK229,0)+6,1))</f>
        <v>BI14.AmerJ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BU07.PSSJ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BI07.NHMS.Amer</v>
      </c>
      <c r="CU234" s="8" t="str" cm="1">
        <f t="array" aca="1" ref="CU234" ca="1">INDIRECT(ADDRESS(MATCH(SMALL(_xlfn._xlws.FILTER(CU7:CU229,CZ7:CZ229&gt;cr),5),CU7:CU229,0)+6,1))</f>
        <v>BI07.NHMS.Amer</v>
      </c>
      <c r="CV234" s="8" t="str" cm="1">
        <f t="array" aca="1" ref="CV234" ca="1">INDIRECT(ADDRESS(MATCH(LARGE(_xlfn._xlws.FILTER(CV7:CV229,CZ7:CZ229&gt;cr),5),CV7:CV229,0)+6,1))</f>
        <v>CI14.SMD.PSS</v>
      </c>
      <c r="CW234" s="8" t="str" cm="1">
        <f t="array" aca="1" ref="CW234" ca="1">INDIRECT(ADDRESS(MATCH(LARGE(_xlfn._xlws.FILTER(CW7:CW229,CZ7:CZ229&gt;cr),5),CW7:CW229,0)+6,1))</f>
        <v>BU15.NNSMJ</v>
      </c>
      <c r="CX234" s="8" t="str" cm="1">
        <f t="array" aca="1" ref="CX234" ca="1">INDIRECT(ADDRESS(MATCH(LARGE(_xlfn._xlws.FILTER(CX7:CX229,CZ7:CZ229&gt;cr),5),CX7:CX229,0)+6,1))</f>
        <v>BI01.JacDual</v>
      </c>
      <c r="CY234" s="8" t="str" cm="1">
        <f t="array" aca="1" ref="CY234" ca="1">INDIRECT(ADDRESS(MATCH(LARGE(_xlfn._xlws.FILTER(CY7:CY229,CZ7:CZ229&gt;cr),5),CY7:CY229,0)+6,1))</f>
        <v>AI01.Jaccard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BU07.NHMS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str" cm="1">
        <f t="array" aca="1" ref="DR234" ca="1">INDIRECT(ADDRESS(MATCH(SMALL(_xlfn._xlws.FILTER(DR7:DR229,DX7:DX229&gt;cr),5),DR7:DR229,0)+6,1))</f>
        <v>AI05.SRC</v>
      </c>
      <c r="DS234" s="12" t="str" cm="1">
        <f t="array" aca="1" ref="DS234" ca="1">INDIRECT(ADDRESS(MATCH(SMALL(_xlfn._xlws.FILTER(DS7:DS229,DX7:DX229&gt;cr),5),DS7:DS229,0)+6,1))</f>
        <v>BI01.RatingJaccard</v>
      </c>
      <c r="DT234" s="12" t="str" cm="1">
        <f t="array" aca="1" ref="DT234" ca="1">INDIRECT(ADDRESS(MATCH(LARGE(_xlfn._xlws.FILTER(DT7:DT229,DX7:DX229&gt;cr),5),DT7:DT229,0)+6,1))</f>
        <v>BI01.JacLMH</v>
      </c>
      <c r="DU234" s="12" t="str" cm="1">
        <f t="array" aca="1" ref="DU234" ca="1">INDIRECT(ADDRESS(MATCH(LARGE(_xlfn._xlws.FILTER(DU7:DU229,DX7:DX229&gt;cr),5),DU7:DU229,0)+6,1))</f>
        <v>AU01.Jaccard</v>
      </c>
      <c r="DV234" s="12" t="str" cm="1">
        <f t="array" aca="1" ref="DV234" ca="1">INDIRECT(ADDRESS(MATCH(LARGE(_xlfn._xlws.FILTER(DV7:DV229,DX7:DX229&gt;cr),5),DV7:DV229,0)+6,1))</f>
        <v>BI01.JacDual</v>
      </c>
      <c r="DW234" s="12" t="str" cm="1">
        <f t="array" aca="1" ref="DW234" ca="1">INDIRECT(ADDRESS(MATCH(LARGE(_xlfn._xlws.FILTER(DW7:DW229,DX7:DX229&gt;cr),5),DW7:DW229,0)+6,1))</f>
        <v>BI01.JaccardMulti</v>
      </c>
      <c r="DX234" s="12" t="str" cm="1">
        <f t="array" aca="1" ref="DX234" ca="1">INDIRECT(ADDRESS(MATCH(LARGE(_xlfn._xlws.FILTER(DX7:DX229,DX7:DX229&gt;cr),5),DX7:DX229,0)+6,1))</f>
        <v>AI01.Jaccard</v>
      </c>
      <c r="DY234" s="12" t="str" cm="1">
        <f t="array" aca="1" ref="DY234" ca="1">INDIRECT(ADDRESS(MATCH(SMALL(_xlfn._xlws.FILTER(DY7:DY229,DX7:DX229&gt;cr),5),DY7:DY229,0)+6,1))</f>
        <v>AU13.SMTP</v>
      </c>
      <c r="DZ234" s="8" t="str" cm="1">
        <f t="array" aca="1" ref="DZ234" ca="1">INDIRECT(ADDRESS(MATCH(SMALL(_xlfn._xlws.FILTER(DZ7:DZ229,EF7:EF229&gt;cr),5),DZ7:DZ229,0)+6,1))</f>
        <v>BI07.PSSJ</v>
      </c>
      <c r="EA234" s="8" t="str" cm="1">
        <f t="array" aca="1" ref="EA234" ca="1">INDIRECT(ADDRESS(MATCH(SMALL(_xlfn._xlws.FILTER(EA7:EA229,EF7:EF229&gt;cr),5),EA7:EA229,0)+6,1))</f>
        <v>AI21.SMC</v>
      </c>
      <c r="EB234" s="8" t="str" cm="1">
        <f t="array" aca="1" ref="EB234" ca="1">INDIRECT(ADDRESS(MATCH(LARGE(_xlfn._xlws.FILTER(EB7:EB229,EF7:EF229&gt;cr),5),EB7:EB229,0)+6,1))</f>
        <v>AI15.NNSM</v>
      </c>
      <c r="EC234" s="8" t="str" cm="1">
        <f t="array" aca="1" ref="EC234" ca="1">INDIRECT(ADDRESS(MATCH(LARGE(_xlfn._xlws.FILTER(EC7:EC229,EF7:EF229&gt;cr),5),EC7:EC229,0)+6,1))</f>
        <v>AU14.SMD</v>
      </c>
      <c r="ED234" s="8" t="str" cm="1">
        <f t="array" aca="1" ref="ED234" ca="1">INDIRECT(ADDRESS(MATCH(LARGE(_xlfn._xlws.FILTER(ED7:ED229,EF7:EF229&gt;cr),5),ED7:ED229,0)+6,1))</f>
        <v>BI01.JacDual</v>
      </c>
      <c r="EE234" s="8" t="str" cm="1">
        <f t="array" aca="1" ref="EE234" ca="1">INDIRECT(ADDRESS(MATCH(LARGE(_xlfn._xlws.FILTER(EE7:EE229,EF7:EF229&gt;cr),5),EE7:EE229,0)+6,1))</f>
        <v>BI01.JaccardMulti</v>
      </c>
      <c r="EF234" s="8" t="str" cm="1">
        <f t="array" aca="1" ref="EF234" ca="1">INDIRECT(ADDRESS(MATCH(LARGE(_xlfn._xlws.FILTER(EF7:EF229,EF7:EF229&gt;cr),5),EF7:EF229,0)+6,1))</f>
        <v>AI01.Jaccard</v>
      </c>
      <c r="EG234" s="8" t="str" cm="1">
        <f t="array" aca="1" ref="EG234" ca="1">INDIRECT(ADDRESS(MATCH(SMALL(_xlfn._xlws.FILTER(EG7:EG229,EF7:EF229&gt;cr),5),EG7:EG229,0)+6,1))</f>
        <v>AU24.SM</v>
      </c>
      <c r="EH234" s="12" t="str" cm="1">
        <f t="array" aca="1" ref="EH234" ca="1">INDIRECT(ADDRESS(MATCH(SMALL(_xlfn._xlws.FILTER(EH7:EH229,EN7:EN229&gt;cr),5),EH7:EH229,0)+6,1))</f>
        <v>CI14.Amer.EMX2</v>
      </c>
      <c r="EI234" s="12" t="str" cm="1">
        <f t="array" aca="1" ref="EI234" ca="1">INDIRECT(ADDRESS(MATCH(SMALL(_xlfn._xlws.FILTER(EI7:EI229,EN7:EN229&gt;cr),5),EI7:EI229,0)+6,1))</f>
        <v>BI07.NHMS</v>
      </c>
      <c r="EJ234" s="12" t="str" cm="1">
        <f t="array" aca="1" ref="EJ234" ca="1">INDIRECT(ADDRESS(MATCH(LARGE(_xlfn._xlws.FILTER(EJ7:EJ229,EN7:EN229&gt;cr),5),EJ7:EJ229,0)+6,1))</f>
        <v>BI22.ESim3</v>
      </c>
      <c r="EK234" s="12" t="str" cm="1">
        <f t="array" aca="1" ref="EK234" ca="1">INDIRECT(ADDRESS(MATCH(LARGE(_xlfn._xlws.FILTER(EK7:EK229,EN7:EN229&gt;cr),5),EK7:EK229,0)+6,1))</f>
        <v>BU02.CosineJ</v>
      </c>
      <c r="EL234" s="12" t="str" cm="1">
        <f t="array" aca="1" ref="EL234" ca="1">INDIRECT(ADDRESS(MATCH(LARGE(_xlfn._xlws.FILTER(EL7:EL229,EN7:EN229&gt;cr),5),EL7:EL229,0)+6,1))</f>
        <v>CI01.IJ.Amer</v>
      </c>
      <c r="EM234" s="12" t="str" cm="1">
        <f t="array" aca="1" ref="EM234" ca="1">INDIRECT(ADDRESS(MATCH(LARGE(_xlfn._xlws.FILTER(EM7:EM229,EN7:EN229&gt;cr),5),EM7:EM229,0)+6,1))</f>
        <v>AI25.Coco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AU02.Cosine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BI01.JacRA</v>
      </c>
      <c r="FW234" s="8" t="str" cm="1">
        <f t="array" aca="1" ref="FW234" ca="1">INDIRECT(ADDRESS(MATCH(SMALL(_xlfn._xlws.FILTER(FW7:FW229,GB7:GB229&gt;cr),5),FW7:FW229,0)+6,1))</f>
        <v>BI16.TAJ</v>
      </c>
      <c r="FX234" s="8" t="str" cm="1">
        <f t="array" aca="1" ref="FX234" ca="1">INDIRECT(ADDRESS(MATCH(LARGE(_xlfn._xlws.FILTER(FX7:FX229,GB7:GB229&gt;cr),5),FX7:FX229,0)+6,1))</f>
        <v>BI01.JacRA</v>
      </c>
      <c r="FY234" s="8" t="str" cm="1">
        <f t="array" aca="1" ref="FY234" ca="1">INDIRECT(ADDRESS(MATCH(LARGE(_xlfn._xlws.FILTER(FY7:FY229,GB7:GB229&gt;cr),5),FY7:FY229,0)+6,1))</f>
        <v>AU01.Jaccard</v>
      </c>
      <c r="FZ234" s="8" t="str" cm="1">
        <f t="array" aca="1" ref="FZ234" ca="1">INDIRECT(ADDRESS(MATCH(LARGE(_xlfn._xlws.FILTER(FZ7:FZ229,GB7:GB229&gt;cr),5),FZ7:FZ229,0)+6,1))</f>
        <v>BI01.Dice</v>
      </c>
      <c r="GA234" s="8" t="str" cm="1">
        <f t="array" aca="1" ref="GA234" ca="1">INDIRECT(ADDRESS(MATCH(LARGE(_xlfn._xlws.FILTER(GA7:GA229,GB7:GB229&gt;cr),5),GA7:GA229,0)+6,1))</f>
        <v>BI01.RelevantJaccard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CU01.IJ.Cosine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CI14.SMD.QTI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CI14.SMD.QTI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CI14.SMD.TA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BU10.TMJ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CI14.SMD.TA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BI01.JaccardMulti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AI30.Singularity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CU14.SMD.PSS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r=0.1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r=0.1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r=0.1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r=0.9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k=5, r=0.1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k=5, r=0.1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k=5, r=0.9</v>
      </c>
    </row>
  </sheetData>
  <mergeCells count="38"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AP4:CC4"/>
    <mergeCell ref="AP5:AW5"/>
    <mergeCell ref="AX5:BE5"/>
    <mergeCell ref="BF5:BM5"/>
    <mergeCell ref="BN5:BU5"/>
    <mergeCell ref="BV5:CC5"/>
    <mergeCell ref="CD4:DQ4"/>
    <mergeCell ref="CD5:CK5"/>
    <mergeCell ref="CL5:CS5"/>
    <mergeCell ref="CT5:DA5"/>
    <mergeCell ref="DB5:DI5"/>
    <mergeCell ref="DJ5:D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2022-11-10T06:17:38Z</dcterms:modified>
</cp:coreProperties>
</file>